
<file path=[Content_Types].xml><?xml version="1.0" encoding="utf-8"?>
<Types xmlns="http://schemas.openxmlformats.org/package/2006/content-types"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hieu.le-poittevin\Desktop\"/>
    </mc:Choice>
  </mc:AlternateContent>
  <xr:revisionPtr revIDLastSave="0" documentId="8_{AF2D554A-53EE-4DC6-A090-BE062B88667F}" xr6:coauthVersionLast="47" xr6:coauthVersionMax="47" xr10:uidLastSave="{00000000-0000-0000-0000-000000000000}"/>
  <bookViews>
    <workbookView xWindow="-120" yWindow="-120" windowWidth="29040" windowHeight="15720" xr2:uid="{35FE44E8-C101-4171-90E7-8958AC5121A5}"/>
  </bookViews>
  <sheets>
    <sheet name="Etablissement ou DC n°1" sheetId="1" r:id="rId1"/>
    <sheet name="Etablissement ou DC n°2" sheetId="5" r:id="rId2"/>
    <sheet name="Etablissement ou DC n°3" sheetId="6" r:id="rId3"/>
    <sheet name="Liste Groupes de fonctions" sheetId="2" state="hidden" r:id="rId4"/>
    <sheet name="Liste motifs" sheetId="3" state="hidden" r:id="rId5"/>
    <sheet name="Statut" sheetId="4" state="hidden" r:id="rId6"/>
  </sheets>
  <externalReferences>
    <externalReference r:id="rId7"/>
  </externalReferences>
  <definedNames>
    <definedName name="Liste_Statut">[1]Statut!$A$2:$A$10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6" l="1"/>
  <c r="I23" i="6"/>
  <c r="K22" i="6"/>
  <c r="I22" i="6"/>
  <c r="K21" i="6"/>
  <c r="I21" i="6"/>
  <c r="K20" i="6"/>
  <c r="I20" i="6"/>
  <c r="K19" i="6"/>
  <c r="I19" i="6"/>
  <c r="K17" i="6"/>
  <c r="K16" i="6"/>
  <c r="K15" i="6"/>
  <c r="K14" i="6"/>
  <c r="K13" i="6"/>
  <c r="K23" i="5"/>
  <c r="I23" i="5"/>
  <c r="K22" i="5"/>
  <c r="I22" i="5"/>
  <c r="K21" i="5"/>
  <c r="I21" i="5"/>
  <c r="K20" i="5"/>
  <c r="I20" i="5"/>
  <c r="K19" i="5"/>
  <c r="I19" i="5"/>
  <c r="K17" i="5"/>
  <c r="K16" i="5"/>
  <c r="K15" i="5"/>
  <c r="K14" i="5"/>
  <c r="K13" i="5"/>
  <c r="K23" i="1"/>
  <c r="K22" i="1"/>
  <c r="K21" i="1"/>
  <c r="K20" i="1"/>
  <c r="K19" i="1"/>
  <c r="I23" i="1"/>
  <c r="I22" i="1"/>
  <c r="I21" i="1"/>
  <c r="I20" i="1"/>
  <c r="K17" i="1"/>
  <c r="K16" i="1"/>
  <c r="I19" i="1"/>
  <c r="K15" i="1"/>
  <c r="K14" i="1"/>
  <c r="K13" i="1"/>
</calcChain>
</file>

<file path=xl/sharedStrings.xml><?xml version="1.0" encoding="utf-8"?>
<sst xmlns="http://schemas.openxmlformats.org/spreadsheetml/2006/main" count="666" uniqueCount="139">
  <si>
    <t>CARTOGRAPHIE IFSE DES POSTES DES ETABLISSEMENTS OU DIRECTIONS COMMUNES PARTIES AU GHT AYANT VOCATION A ETRE OCCUPES PAR UN DIRECTEUR D'HOPITAL</t>
  </si>
  <si>
    <t>CARTE D'IDENTITE DE L'ETABLISSEMENT OU DE LA DIRECTION COMMUNE</t>
  </si>
  <si>
    <t>ELEMENTS CHIFFRES DU CADRE D'EXERCICE PROFESSIONNEL</t>
  </si>
  <si>
    <t>GHT d'appartenance</t>
  </si>
  <si>
    <t>Niveau</t>
  </si>
  <si>
    <t xml:space="preserve">Budget consolidé d'exploitation </t>
  </si>
  <si>
    <t>Budget d'exploitation H</t>
  </si>
  <si>
    <t>PM 
(ETP)</t>
  </si>
  <si>
    <t>PNM 
(ETP)</t>
  </si>
  <si>
    <t>Nature des établissements du GHT</t>
  </si>
  <si>
    <t>MCO, centre hospitalier local, établissement médico social…</t>
  </si>
  <si>
    <t>Etablissement support ou établissement partie au GHT</t>
  </si>
  <si>
    <t xml:space="preserve"> </t>
  </si>
  <si>
    <t>Groupement hospitalier de territoire</t>
  </si>
  <si>
    <t>Etablissement en direction commune</t>
  </si>
  <si>
    <t>Direction commune</t>
  </si>
  <si>
    <t>Nombre d'établissements composant la direction commune</t>
  </si>
  <si>
    <t>Etablissement</t>
  </si>
  <si>
    <t>Avis CNG</t>
  </si>
  <si>
    <t>Date de l'avis CNG</t>
  </si>
  <si>
    <t>Synthèse graphique de la répartition des emplois par groupes de fonctions et genre</t>
  </si>
  <si>
    <t>EF</t>
  </si>
  <si>
    <t>G1</t>
  </si>
  <si>
    <t>G2</t>
  </si>
  <si>
    <t>G3</t>
  </si>
  <si>
    <t>G4</t>
  </si>
  <si>
    <t>Hommes</t>
  </si>
  <si>
    <t>Femmes</t>
  </si>
  <si>
    <t>Oui</t>
  </si>
  <si>
    <t>CLASSEMENT DES EMPLOIS DE L'ETABLISSEMENT OU DE LA DIRECTION COMMUNE AYANT VOCATION A ETRE OCCUPES PAR UN DIRECTEUR D'HOPITAL</t>
  </si>
  <si>
    <t>DIRECTEUR OCCUPANT LE POSTE EN 2026</t>
  </si>
  <si>
    <t>Groupe</t>
  </si>
  <si>
    <t>Groupe de fonctions</t>
  </si>
  <si>
    <t>Intitulé du poste dans l'organigramme</t>
  </si>
  <si>
    <t>Motif n°1 justifiant le classement*</t>
  </si>
  <si>
    <t>Motif n°2 justifiant le classement*</t>
  </si>
  <si>
    <t>Précisions libres</t>
  </si>
  <si>
    <t>Civilité</t>
  </si>
  <si>
    <t>Nom</t>
  </si>
  <si>
    <t>Prénom</t>
  </si>
  <si>
    <t>Statut</t>
  </si>
  <si>
    <t>G1 - Adjoint au chef d'étabt ou Directeur fonctionnel d'une direction mutualisée d'un GHT</t>
  </si>
  <si>
    <t>G1 - Directeur délégué d'étabt en DC (selon niveau de délégation et budget)</t>
  </si>
  <si>
    <t>G2 - Adjoint au chef d'étabt ou Directeur fonctionnel d'une direction mutualisée d'un GHT</t>
  </si>
  <si>
    <t>G2 - Directeur délégué d'étabt en DC (selon niveau de délégation et budget)</t>
  </si>
  <si>
    <t>G2 - Directeur fonctionnel (selon budget ou cumul de plusieurs directions)</t>
  </si>
  <si>
    <t>G3 - Directeur délégué de site ou de pôle</t>
  </si>
  <si>
    <t>G3 - Directeur délégué d'étabt en DC (selon niveau de délégation et budget)</t>
  </si>
  <si>
    <t>G3 - Directeur fonctionnel (selon budget ou cumul de plusieurs directions)</t>
  </si>
  <si>
    <t>G4 - Adjoint à un directeur fonctionnel</t>
  </si>
  <si>
    <t>G4 - Directeur délégué de site ou de pôle</t>
  </si>
  <si>
    <t>G4 - Directeur fonctionnel (selon budget ou cumul de plusieurs directions)</t>
  </si>
  <si>
    <t>Emploi fonctionnel Groupe A</t>
  </si>
  <si>
    <t>Emploi fonctionnel Groupe B</t>
  </si>
  <si>
    <t>Emploi fonctionnel Groupe C</t>
  </si>
  <si>
    <t>Emploi fonctionnel Groupe D</t>
  </si>
  <si>
    <t>Emploi fonctionnel Groupe E</t>
  </si>
  <si>
    <t>Emploi fonctionnel Groupe F</t>
  </si>
  <si>
    <t>Emploi fonctionnel Groupe G</t>
  </si>
  <si>
    <t>Emploi fonctionnel Groupe H</t>
  </si>
  <si>
    <t>Emploi fonctionnel Groupe I</t>
  </si>
  <si>
    <t>Emploi fonctionnel Groupe J</t>
  </si>
  <si>
    <t>Motif</t>
  </si>
  <si>
    <t>Difficulté de recrutement</t>
  </si>
  <si>
    <t>Cumul de directions fonctionnelles</t>
  </si>
  <si>
    <t xml:space="preserve">Niveau d'expertise requis </t>
  </si>
  <si>
    <t xml:space="preserve">Taille de l’établissement </t>
  </si>
  <si>
    <t xml:space="preserve">Nature de l’établissement </t>
  </si>
  <si>
    <t xml:space="preserve">Exercice multi‑établissements </t>
  </si>
  <si>
    <t xml:space="preserve">Niveau d’exposition sociale et politique </t>
  </si>
  <si>
    <t xml:space="preserve">Représentation du directeur général </t>
  </si>
  <si>
    <t>Organisation et présidence des instances</t>
  </si>
  <si>
    <t xml:space="preserve">Interface avec les tutelles </t>
  </si>
  <si>
    <t xml:space="preserve">Coordination de l’équipe de direction </t>
  </si>
  <si>
    <t xml:space="preserve">Cumul avec une direction de pôle </t>
  </si>
  <si>
    <t>Taille du site ou pôle</t>
  </si>
  <si>
    <t xml:space="preserve">Portage de dossiers stratégiques </t>
  </si>
  <si>
    <t xml:space="preserve">Nombre de pôles </t>
  </si>
  <si>
    <t xml:space="preserve">Nature du poste et exposition sociale </t>
  </si>
  <si>
    <t xml:space="preserve">Marge d’autonomie </t>
  </si>
  <si>
    <t xml:space="preserve">Exercice multi‑sites </t>
  </si>
  <si>
    <t>Substitution au directeur fonctionnel</t>
  </si>
  <si>
    <t>Autre</t>
  </si>
  <si>
    <t>Sans objet</t>
  </si>
  <si>
    <t>Liste statut</t>
  </si>
  <si>
    <t>Titulaire (DH grade 1)</t>
  </si>
  <si>
    <t>Titulaire (DH grade 2)</t>
  </si>
  <si>
    <t>Titulaire (DH grade tra.)</t>
  </si>
  <si>
    <t>Titulaire (DH grade 3)</t>
  </si>
  <si>
    <t>Contractuel</t>
  </si>
  <si>
    <t>Directeur des soins</t>
  </si>
  <si>
    <t>D3S</t>
  </si>
  <si>
    <t>Ingénieur</t>
  </si>
  <si>
    <t>Autre corps en détachement</t>
  </si>
  <si>
    <t>Etablissement support de GHT</t>
  </si>
  <si>
    <t>Périmètre de délégation du DG</t>
  </si>
  <si>
    <t xml:space="preserve">Charge managériale du poste </t>
  </si>
  <si>
    <t>Etablissement support</t>
  </si>
  <si>
    <t>Madame</t>
  </si>
  <si>
    <t>Monsieur</t>
  </si>
  <si>
    <t xml:space="preserve">Gestion médicale et paramédicale </t>
  </si>
  <si>
    <t>Martin</t>
  </si>
  <si>
    <t>Durand</t>
  </si>
  <si>
    <t>Moreau</t>
  </si>
  <si>
    <t>Lefebvre</t>
  </si>
  <si>
    <t>Morel</t>
  </si>
  <si>
    <t>Girard</t>
  </si>
  <si>
    <t>Bonnet</t>
  </si>
  <si>
    <t>Lambert</t>
  </si>
  <si>
    <t>Dupuy</t>
  </si>
  <si>
    <t>Lopez</t>
  </si>
  <si>
    <t>Jacquet</t>
  </si>
  <si>
    <t>Rousseau</t>
  </si>
  <si>
    <t>Faure</t>
  </si>
  <si>
    <t>Mercier</t>
  </si>
  <si>
    <t>Dubois</t>
  </si>
  <si>
    <t>Perez</t>
  </si>
  <si>
    <t>Legrand</t>
  </si>
  <si>
    <t>Morin</t>
  </si>
  <si>
    <t>Dufour</t>
  </si>
  <si>
    <t>Pelletier</t>
  </si>
  <si>
    <t>Marie</t>
  </si>
  <si>
    <t>Françoise</t>
  </si>
  <si>
    <t>Isabelle</t>
  </si>
  <si>
    <t>Sylvie</t>
  </si>
  <si>
    <t>Nicole</t>
  </si>
  <si>
    <t>Louise</t>
  </si>
  <si>
    <t>Hélène</t>
  </si>
  <si>
    <t>Suzanne</t>
  </si>
  <si>
    <t>Jean</t>
  </si>
  <si>
    <t>Philippe</t>
  </si>
  <si>
    <t>Daniel</t>
  </si>
  <si>
    <t>Jacques</t>
  </si>
  <si>
    <t>Bernard</t>
  </si>
  <si>
    <t>André</t>
  </si>
  <si>
    <t>Nicolas</t>
  </si>
  <si>
    <t>Georges</t>
  </si>
  <si>
    <t>Claude</t>
  </si>
  <si>
    <t>Christian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</si>
</sst>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rgb="FF002060"/>
      <name val="Aptos Narrow"/>
      <family val="2"/>
      <scheme val="minor"/>
    </font>
    <font>
      <b/>
      <sz val="13"/>
      <color theme="0"/>
      <name val="Arial Narrow"/>
      <family val="2"/>
    </font>
    <font>
      <b/>
      <sz val="12"/>
      <color theme="4" tint="-0.249977111117893"/>
      <name val="Arial Narrow"/>
      <family val="2"/>
    </font>
    <font>
      <sz val="11"/>
      <color theme="4" tint="-0.249977111117893"/>
      <name val="Arial Narrow"/>
      <family val="2"/>
    </font>
    <font>
      <sz val="12"/>
      <color theme="4" tint="-0.249977111117893"/>
      <name val="Arial Narrow"/>
      <family val="2"/>
    </font>
    <font>
      <i/>
      <sz val="11"/>
      <color theme="2" tint="-0.499984740745262"/>
      <name val="Arial Narrow"/>
      <family val="2"/>
    </font>
    <font>
      <sz val="11"/>
      <color theme="4" tint="-0.249977111117893"/>
      <name val="Arial Narrow"/>
      <family val="2"/>
      <charset val="1"/>
    </font>
    <font>
      <b/>
      <sz val="10"/>
      <color theme="4" tint="-0.249977111117893"/>
      <name val="Aptos Narrow"/>
      <family val="2"/>
      <scheme val="minor"/>
    </font>
    <font>
      <sz val="11"/>
      <color theme="1"/>
      <name val="Arial Narrow"/>
      <family val="2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89013336588644"/>
        <bgColor rgb="FFBDD7EE"/>
      </patternFill>
    </fill>
    <fill>
      <patternFill patternType="solid">
        <fgColor theme="3" tint="0.89999084444715716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theme="1"/>
      </left>
      <right/>
      <top style="double">
        <color theme="1"/>
      </top>
      <bottom/>
      <diagonal/>
    </border>
    <border>
      <left/>
      <right/>
      <top style="double">
        <color theme="1"/>
      </top>
      <bottom/>
      <diagonal/>
    </border>
    <border>
      <left/>
      <right style="double">
        <color theme="1"/>
      </right>
      <top style="double">
        <color theme="1"/>
      </top>
      <bottom/>
      <diagonal/>
    </border>
    <border>
      <left style="double">
        <color theme="1"/>
      </left>
      <right/>
      <top/>
      <bottom/>
      <diagonal/>
    </border>
    <border>
      <left/>
      <right style="double">
        <color theme="1"/>
      </right>
      <top/>
      <bottom/>
      <diagonal/>
    </border>
    <border>
      <left style="double">
        <color theme="1"/>
      </left>
      <right style="double">
        <color theme="1"/>
      </right>
      <top/>
      <bottom/>
      <diagonal/>
    </border>
    <border>
      <left/>
      <right/>
      <top/>
      <bottom style="double">
        <color theme="1"/>
      </bottom>
      <diagonal/>
    </border>
    <border>
      <left style="double">
        <color theme="1"/>
      </left>
      <right style="double">
        <color theme="1"/>
      </right>
      <top style="thin">
        <color rgb="FF000000"/>
      </top>
      <bottom style="thin">
        <color theme="4"/>
      </bottom>
      <diagonal/>
    </border>
    <border>
      <left style="double">
        <color theme="1"/>
      </left>
      <right/>
      <top style="thin">
        <color rgb="FF000000"/>
      </top>
      <bottom style="thin">
        <color theme="4"/>
      </bottom>
      <diagonal/>
    </border>
    <border>
      <left/>
      <right/>
      <top style="thin">
        <color rgb="FF000000"/>
      </top>
      <bottom style="thin">
        <color theme="4"/>
      </bottom>
      <diagonal/>
    </border>
    <border>
      <left/>
      <right style="double">
        <color theme="1"/>
      </right>
      <top style="thin">
        <color rgb="FF000000"/>
      </top>
      <bottom style="thin">
        <color theme="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8" fillId="6" borderId="10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0" fillId="2" borderId="21" xfId="0" applyFill="1" applyBorder="1"/>
    <xf numFmtId="0" fontId="0" fillId="2" borderId="16" xfId="0" applyFill="1" applyBorder="1"/>
    <xf numFmtId="0" fontId="9" fillId="7" borderId="22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2" borderId="21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2" borderId="23" xfId="0" applyFill="1" applyBorder="1"/>
    <xf numFmtId="0" fontId="1" fillId="2" borderId="23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1" fillId="2" borderId="21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10" fillId="0" borderId="31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2" xfId="0" applyBorder="1" applyAlignment="1">
      <alignment vertical="center"/>
    </xf>
    <xf numFmtId="0" fontId="10" fillId="0" borderId="0" xfId="0" applyFont="1"/>
    <xf numFmtId="0" fontId="10" fillId="0" borderId="31" xfId="0" applyFont="1" applyBorder="1" applyAlignment="1">
      <alignment horizontal="left" vertic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horizontal="center"/>
    </xf>
    <xf numFmtId="0" fontId="10" fillId="0" borderId="18" xfId="0" applyFont="1" applyBorder="1" applyAlignment="1">
      <alignment horizontal="left" vertical="center"/>
    </xf>
    <xf numFmtId="0" fontId="0" fillId="0" borderId="34" xfId="0" applyBorder="1"/>
    <xf numFmtId="0" fontId="10" fillId="0" borderId="21" xfId="0" applyFont="1" applyBorder="1" applyAlignment="1">
      <alignment vertical="center" wrapText="1"/>
    </xf>
    <xf numFmtId="0" fontId="0" fillId="0" borderId="21" xfId="0" applyBorder="1"/>
    <xf numFmtId="0" fontId="0" fillId="0" borderId="19" xfId="0" applyBorder="1" applyAlignment="1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19" xfId="0" applyBorder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0" fillId="0" borderId="0" xfId="0" applyAlignment="1">
      <alignment vertical="center" wrapText="1"/>
    </xf>
    <xf numFmtId="0" fontId="12" fillId="0" borderId="0" xfId="0" applyFont="1"/>
  </cellXfs>
  <cellStyles count="1">
    <cellStyle name="Normal" xfId="0" builtinId="0"/>
  </cellStyles>
  <dxfs count="21">
    <dxf>
      <alignment horizontal="general" vertical="center" textRotation="0" wrapText="0" indent="0" justifyLastLine="0" shrinkToFit="0" readingOrder="0"/>
      <border diagonalUp="0" diagonalDown="0">
        <left/>
        <right style="double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double">
          <color theme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double">
          <color theme="1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double">
          <color theme="1"/>
        </left>
        <right style="double">
          <color theme="1"/>
        </right>
        <top/>
        <bottom/>
        <vertical/>
        <horizontal/>
      </border>
    </dxf>
    <dxf>
      <border outline="0">
        <bottom style="thin">
          <color rgb="FF156082"/>
        </bottom>
      </border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Arial Narrow"/>
        <family val="2"/>
        <scheme val="none"/>
      </font>
      <alignment horizontal="center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>
        <left/>
        <right style="double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double">
          <color theme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double">
          <color theme="1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double">
          <color theme="1"/>
        </left>
        <right style="double">
          <color theme="1"/>
        </right>
        <top/>
        <bottom/>
        <vertical/>
        <horizontal/>
      </border>
    </dxf>
    <dxf>
      <border outline="0">
        <bottom style="thin">
          <color rgb="FF156082"/>
        </bottom>
      </border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Arial Narrow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Arial Narrow"/>
        <family val="2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theme="4"/>
        </bottom>
      </border>
    </dxf>
    <dxf>
      <alignment horizontal="general" vertical="center" textRotation="0" wrapText="0" indent="0" justifyLastLine="0" shrinkToFit="0" readingOrder="0"/>
      <border diagonalUp="0" diagonalDown="0">
        <left/>
        <right style="double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double">
          <color theme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double">
          <color theme="1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double">
          <color theme="1"/>
        </left>
        <right style="double">
          <color theme="1"/>
        </right>
        <top/>
        <bottom/>
        <vertical/>
        <horizontal/>
      </border>
    </dxf>
    <dxf>
      <border outline="0">
        <top style="thin">
          <color rgb="FF00000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105830</xdr:colOff>
      <xdr:row>11</xdr:row>
      <xdr:rowOff>35421</xdr:rowOff>
    </xdr:from>
    <xdr:to>
      <xdr:col>2</xdr:col>
      <xdr:colOff>2889249</xdr:colOff>
      <xdr:row>23</xdr:row>
      <xdr:rowOff>176080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45CE2EB-600F-404E-9560-5F8F0C351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2427254"/>
          <a:ext cx="3450169" cy="25430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105830</xdr:colOff>
      <xdr:row>11</xdr:row>
      <xdr:rowOff>35421</xdr:rowOff>
    </xdr:from>
    <xdr:to>
      <xdr:col>2</xdr:col>
      <xdr:colOff>2889249</xdr:colOff>
      <xdr:row>23</xdr:row>
      <xdr:rowOff>176080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0D057E3-8363-495B-AC14-F4C817C54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2407146"/>
          <a:ext cx="3450169" cy="25314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105830</xdr:colOff>
      <xdr:row>11</xdr:row>
      <xdr:rowOff>35421</xdr:rowOff>
    </xdr:from>
    <xdr:to>
      <xdr:col>2</xdr:col>
      <xdr:colOff>2889249</xdr:colOff>
      <xdr:row>23</xdr:row>
      <xdr:rowOff>176080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78B7702-39F1-421B-AED2-4391E2329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0" y="2407146"/>
          <a:ext cx="3450169" cy="25314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assine.artib\Downloads\Copie_de_Tableau_cartographie_IFSE_au_0907_modif_Yassine_modifie.xlsx" TargetMode="External"/><Relationship Id="rId1" Type="http://schemas.openxmlformats.org/officeDocument/2006/relationships/externalLinkPath" Target="/Users/yassine.artib/Downloads/Copie_de_Tableau_cartographie_IFSE_au_0907_modif_Yassine_modif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tablissement ou DC n°1"/>
      <sheetName val="Etablissement ou DC n°2"/>
      <sheetName val="Liste Groupes de fonctions"/>
      <sheetName val="Liste motifs"/>
      <sheetName val="Critères VBM"/>
      <sheetName val="Statut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Titulaire (DH grade 1)</v>
          </cell>
        </row>
        <row r="3">
          <cell r="A3" t="str">
            <v>Titulaire (DH grade 2)</v>
          </cell>
        </row>
        <row r="4">
          <cell r="A4" t="str">
            <v>Titulaire (DH grade tra.)</v>
          </cell>
        </row>
        <row r="5">
          <cell r="A5" t="str">
            <v>Titulaire (DH grade 3)</v>
          </cell>
        </row>
        <row r="6">
          <cell r="A6" t="str">
            <v>Contractuel</v>
          </cell>
        </row>
        <row r="7">
          <cell r="A7" t="str">
            <v>Directeur des soins</v>
          </cell>
        </row>
        <row r="8">
          <cell r="A8" t="str">
            <v>D3S</v>
          </cell>
        </row>
        <row r="9">
          <cell r="A9" t="str">
            <v>Ingénieur</v>
          </cell>
        </row>
        <row r="10">
          <cell r="A10" t="str">
            <v>Autre corps en détachement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2E999AE-372C-4FCE-A73F-7E547BB895CA}" name="Tableau4" displayName="Tableau4" ref="B26:K52" totalsRowShown="0" headerRowDxfId="14" headerRowBorderDxfId="15" tableBorderDxfId="20">
  <autoFilter ref="B26:K52" xr:uid="{D2E999AE-372C-4FCE-A73F-7E547BB895CA}"/>
  <tableColumns count="10">
    <tableColumn id="1" xr3:uid="{28D8E7FB-936F-4499-9899-A64974A23AED}" name="Groupe" dataDxfId="19"/>
    <tableColumn id="2" xr3:uid="{9E925889-22C2-47A4-A7FA-AD87077CEE2C}" name="Groupe de fonctions" dataDxfId="18"/>
    <tableColumn id="3" xr3:uid="{36172D35-1DC7-49D3-923C-71432A97644C}" name="Intitulé du poste dans l'organigramme"/>
    <tableColumn id="4" xr3:uid="{69BBFC85-8FBB-44D7-8754-FE22B5EC12CB}" name="Motif n°1 justifiant le classement*"/>
    <tableColumn id="5" xr3:uid="{277CE559-A487-499A-AA78-91E49208BD6F}" name="Motif n°2 justifiant le classement*"/>
    <tableColumn id="6" xr3:uid="{926DDE79-155B-4343-BABE-79FEC7CA92B0}" name="Précisions libres"/>
    <tableColumn id="7" xr3:uid="{D0CD47B4-F08C-4523-B050-ABB23672403F}" name="Civilité" dataDxfId="17"/>
    <tableColumn id="8" xr3:uid="{EBB3FFB4-9E3B-4C49-9E83-896137907917}" name="Nom"/>
    <tableColumn id="9" xr3:uid="{3B3508F4-C7EE-4108-8356-D06824E7C958}" name="Prénom"/>
    <tableColumn id="10" xr3:uid="{A1F28DF4-7375-41FF-A53B-802EE3F82AB2}" name="Statut" dataDxfId="1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580F3D9-27BE-41F1-A84D-3F8CF1161607}" name="Tableau46" displayName="Tableau46" ref="B26:K52" totalsRowShown="0" headerRowDxfId="13" headerRowBorderDxfId="11" tableBorderDxfId="12">
  <autoFilter ref="B26:K52" xr:uid="{D2E999AE-372C-4FCE-A73F-7E547BB895CA}"/>
  <tableColumns count="10">
    <tableColumn id="1" xr3:uid="{D80DF481-0CB1-4484-AF64-749B95DD1F1D}" name="Groupe" dataDxfId="10"/>
    <tableColumn id="2" xr3:uid="{CBF0BE32-DFD3-4EAF-84B3-AD563C285FE1}" name="Groupe de fonctions" dataDxfId="9"/>
    <tableColumn id="3" xr3:uid="{04F97219-5E11-4218-8D9F-67369598377A}" name="Intitulé du poste dans l'organigramme"/>
    <tableColumn id="4" xr3:uid="{315D0EBF-D677-4A22-8E26-BAE88C8F5F40}" name="Motif n°1 justifiant le classement*"/>
    <tableColumn id="5" xr3:uid="{40576C5E-514B-48A2-81F4-0BC91B003E82}" name="Motif n°2 justifiant le classement*"/>
    <tableColumn id="6" xr3:uid="{96EB77D1-6932-4CA2-800A-20DA9BE01946}" name="Précisions libres"/>
    <tableColumn id="7" xr3:uid="{64B4E827-7D19-44C8-AA48-FEFBC7BBE3B4}" name="Civilité" dataDxfId="8"/>
    <tableColumn id="8" xr3:uid="{7D3653D7-9186-45DD-B84D-186B084DF36B}" name="Nom"/>
    <tableColumn id="9" xr3:uid="{35B3D405-F072-4FE7-A719-7C6A3F1D3A30}" name="Prénom"/>
    <tableColumn id="10" xr3:uid="{BB826761-2C1A-4820-BAE6-0CB08CE375AE}" name="Statut" dataDxfId="7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366C436-5EF1-4FCD-9E0C-E023F3D673B6}" name="Tableau467" displayName="Tableau467" ref="B26:K52" totalsRowShown="0" headerRowDxfId="6" headerRowBorderDxfId="4" tableBorderDxfId="5">
  <autoFilter ref="B26:K52" xr:uid="{D2E999AE-372C-4FCE-A73F-7E547BB895CA}"/>
  <tableColumns count="10">
    <tableColumn id="1" xr3:uid="{66B6B9A0-C9E2-4A70-B7A5-55FE20071DF8}" name="Groupe" dataDxfId="3"/>
    <tableColumn id="2" xr3:uid="{D986C9B4-B6DF-4B45-85C7-B75113EB82FB}" name="Groupe de fonctions" dataDxfId="2"/>
    <tableColumn id="3" xr3:uid="{78C3154A-083D-4021-B18C-89F6E85B431F}" name="Intitulé du poste dans l'organigramme"/>
    <tableColumn id="4" xr3:uid="{4F7B8525-E0ED-4760-8211-94FD8598268F}" name="Motif n°1 justifiant le classement*"/>
    <tableColumn id="5" xr3:uid="{68ABAE72-8085-43BC-B5D5-5232004D42F3}" name="Motif n°2 justifiant le classement*"/>
    <tableColumn id="6" xr3:uid="{21F3A993-0DB4-4376-A538-A7BDDC68ED0E}" name="Précisions libres"/>
    <tableColumn id="7" xr3:uid="{8CF7AB2B-B3A1-4698-8F84-55906F62CA59}" name="Civilité" dataDxfId="1"/>
    <tableColumn id="8" xr3:uid="{DF116105-4237-42F1-BFEB-11795D43630E}" name="Nom"/>
    <tableColumn id="9" xr3:uid="{D3EBF6D5-21C1-4AD2-B3A1-5700176A66D6}" name="Prénom"/>
    <tableColumn id="10" xr3:uid="{4E067DEE-94ED-4C11-BBC3-F17E2407F3B4}" name="Statut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4726-AE3E-470F-A972-7CD5A04A1BD5}">
  <dimension ref="A1:L53"/>
  <sheetViews>
    <sheetView tabSelected="1" zoomScale="90" zoomScaleNormal="90" workbookViewId="0">
      <selection activeCell="F17" sqref="F17"/>
    </sheetView>
  </sheetViews>
  <sheetFormatPr baseColWidth="10" defaultRowHeight="15" x14ac:dyDescent="0.25"/>
  <cols>
    <col min="1" max="1" width="2.42578125" customWidth="1"/>
    <col min="2" max="2" width="7.5703125" customWidth="1"/>
    <col min="3" max="3" width="73" customWidth="1"/>
    <col min="4" max="4" width="38.5703125" customWidth="1"/>
    <col min="5" max="6" width="33.7109375" customWidth="1"/>
    <col min="7" max="7" width="40" customWidth="1"/>
    <col min="8" max="10" width="15.7109375" customWidth="1"/>
    <col min="11" max="11" width="20.140625" customWidth="1"/>
  </cols>
  <sheetData>
    <row r="1" spans="1:12" ht="15.75" thickBo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</row>
    <row r="2" spans="1:12" ht="20.25" thickBot="1" x14ac:dyDescent="0.35">
      <c r="A2" s="1"/>
      <c r="B2" s="3" t="s">
        <v>0</v>
      </c>
      <c r="C2" s="4"/>
      <c r="D2" s="4"/>
      <c r="E2" s="4"/>
      <c r="F2" s="4"/>
      <c r="G2" s="4"/>
      <c r="H2" s="4"/>
      <c r="I2" s="4"/>
      <c r="J2" s="4"/>
      <c r="K2" s="5"/>
      <c r="L2" s="1"/>
    </row>
    <row r="3" spans="1:12" ht="15.75" thickBot="1" x14ac:dyDescent="0.3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</row>
    <row r="4" spans="1:12" ht="18" thickBot="1" x14ac:dyDescent="0.3">
      <c r="A4" s="1"/>
      <c r="B4" s="6" t="s">
        <v>1</v>
      </c>
      <c r="C4" s="7"/>
      <c r="D4" s="7"/>
      <c r="E4" s="8"/>
      <c r="F4" s="1"/>
      <c r="G4" s="9" t="s">
        <v>2</v>
      </c>
      <c r="H4" s="10"/>
      <c r="I4" s="10"/>
      <c r="J4" s="10"/>
      <c r="K4" s="11"/>
      <c r="L4" s="1"/>
    </row>
    <row r="5" spans="1:12" ht="16.5" x14ac:dyDescent="0.25">
      <c r="A5" s="1"/>
      <c r="B5" s="12" t="s">
        <v>3</v>
      </c>
      <c r="C5" s="13"/>
      <c r="D5" s="14"/>
      <c r="E5" s="15"/>
      <c r="F5" s="1"/>
      <c r="G5" s="16" t="s">
        <v>4</v>
      </c>
      <c r="H5" s="17" t="s">
        <v>5</v>
      </c>
      <c r="I5" s="17" t="s">
        <v>6</v>
      </c>
      <c r="J5" s="17" t="s">
        <v>7</v>
      </c>
      <c r="K5" s="18" t="s">
        <v>8</v>
      </c>
      <c r="L5" s="1"/>
    </row>
    <row r="6" spans="1:12" ht="16.5" x14ac:dyDescent="0.25">
      <c r="A6" s="1"/>
      <c r="B6" s="19" t="s">
        <v>9</v>
      </c>
      <c r="C6" s="20"/>
      <c r="D6" s="21" t="s">
        <v>10</v>
      </c>
      <c r="E6" s="22"/>
      <c r="F6" s="1"/>
      <c r="G6" s="23"/>
      <c r="H6" s="24"/>
      <c r="I6" s="24"/>
      <c r="J6" s="24"/>
      <c r="K6" s="25"/>
      <c r="L6" s="1"/>
    </row>
    <row r="7" spans="1:12" ht="16.5" x14ac:dyDescent="0.25">
      <c r="A7" s="1"/>
      <c r="B7" s="26" t="s">
        <v>11</v>
      </c>
      <c r="C7" s="27"/>
      <c r="D7" s="28" t="s">
        <v>97</v>
      </c>
      <c r="E7" s="28"/>
      <c r="F7" s="1" t="s">
        <v>12</v>
      </c>
      <c r="G7" s="29" t="s">
        <v>13</v>
      </c>
      <c r="H7" s="30" t="s">
        <v>12</v>
      </c>
      <c r="I7" s="30" t="s">
        <v>12</v>
      </c>
      <c r="J7" s="31" t="s">
        <v>12</v>
      </c>
      <c r="K7" s="32" t="s">
        <v>12</v>
      </c>
      <c r="L7" s="1"/>
    </row>
    <row r="8" spans="1:12" ht="16.5" x14ac:dyDescent="0.25">
      <c r="A8" s="1"/>
      <c r="B8" s="19" t="s">
        <v>14</v>
      </c>
      <c r="C8" s="20"/>
      <c r="D8" s="33" t="s">
        <v>28</v>
      </c>
      <c r="E8" s="33"/>
      <c r="F8" s="1"/>
      <c r="G8" s="34" t="s">
        <v>15</v>
      </c>
      <c r="H8" s="35"/>
      <c r="I8" s="35"/>
      <c r="J8" s="36"/>
      <c r="K8" s="37"/>
      <c r="L8" s="1"/>
    </row>
    <row r="9" spans="1:12" ht="17.25" thickBot="1" x14ac:dyDescent="0.3">
      <c r="A9" s="1"/>
      <c r="B9" s="38" t="s">
        <v>16</v>
      </c>
      <c r="C9" s="39"/>
      <c r="D9" s="40">
        <v>4</v>
      </c>
      <c r="E9" s="41"/>
      <c r="F9" s="1"/>
      <c r="G9" s="42" t="s">
        <v>17</v>
      </c>
      <c r="H9" s="43" t="s">
        <v>12</v>
      </c>
      <c r="I9" s="43" t="s">
        <v>12</v>
      </c>
      <c r="J9" s="44" t="s">
        <v>12</v>
      </c>
      <c r="K9" s="45" t="s">
        <v>12</v>
      </c>
      <c r="L9" s="1"/>
    </row>
    <row r="10" spans="1:12" ht="16.5" x14ac:dyDescent="0.25">
      <c r="A10" s="1"/>
      <c r="B10" s="46" t="s">
        <v>18</v>
      </c>
      <c r="C10" s="47"/>
      <c r="D10" s="48"/>
      <c r="E10" s="1"/>
      <c r="F10" s="1"/>
      <c r="G10" s="1"/>
      <c r="H10" s="1"/>
      <c r="I10" s="1"/>
      <c r="J10" s="1"/>
      <c r="K10" s="1"/>
      <c r="L10" s="1"/>
    </row>
    <row r="11" spans="1:12" ht="17.25" thickBot="1" x14ac:dyDescent="0.3">
      <c r="A11" s="1"/>
      <c r="B11" s="49" t="s">
        <v>19</v>
      </c>
      <c r="C11" s="50"/>
      <c r="D11" s="51"/>
      <c r="E11" s="1"/>
      <c r="F11" s="1"/>
      <c r="G11" s="1"/>
      <c r="H11" s="52"/>
      <c r="I11" s="1"/>
      <c r="J11" s="1"/>
      <c r="K11" s="1"/>
      <c r="L11" s="1"/>
    </row>
    <row r="12" spans="1:12" ht="16.5" thickTop="1" thickBot="1" x14ac:dyDescent="0.3">
      <c r="A12" s="1"/>
      <c r="B12" s="1"/>
      <c r="C12" s="2"/>
      <c r="D12" s="1"/>
      <c r="E12" s="1" t="s">
        <v>12</v>
      </c>
      <c r="F12" s="1"/>
      <c r="G12" s="53"/>
      <c r="H12" s="54" t="s">
        <v>20</v>
      </c>
      <c r="I12" s="55"/>
      <c r="J12" s="55"/>
      <c r="K12" s="56"/>
      <c r="L12" s="1"/>
    </row>
    <row r="13" spans="1:12" ht="15.75" thickTop="1" x14ac:dyDescent="0.25">
      <c r="A13" s="1"/>
      <c r="B13" s="1"/>
      <c r="C13" s="2"/>
      <c r="D13" s="1"/>
      <c r="E13" s="1"/>
      <c r="F13" s="1"/>
      <c r="G13" s="53"/>
      <c r="H13" s="57" t="s">
        <v>21</v>
      </c>
      <c r="I13" s="1"/>
      <c r="J13" s="1"/>
      <c r="K13" s="58">
        <f>COUNTIF(Tableau4[Groupe],"EF")</f>
        <v>1</v>
      </c>
      <c r="L13" s="1"/>
    </row>
    <row r="14" spans="1:12" x14ac:dyDescent="0.25">
      <c r="A14" s="1"/>
      <c r="B14" s="1"/>
      <c r="C14" s="2"/>
      <c r="D14" s="1"/>
      <c r="E14" s="1" t="s">
        <v>12</v>
      </c>
      <c r="F14" s="1"/>
      <c r="G14" s="53"/>
      <c r="H14" s="57" t="s">
        <v>22</v>
      </c>
      <c r="I14" s="1"/>
      <c r="J14" s="1"/>
      <c r="K14" s="59">
        <f>COUNTIF(Tableau4[Groupe],"G1")</f>
        <v>1</v>
      </c>
      <c r="L14" s="1"/>
    </row>
    <row r="15" spans="1:12" x14ac:dyDescent="0.25">
      <c r="A15" s="1"/>
      <c r="B15" s="1"/>
      <c r="C15" s="2"/>
      <c r="D15" s="1"/>
      <c r="E15" s="60"/>
      <c r="F15" s="1"/>
      <c r="G15" s="53"/>
      <c r="H15" s="57" t="s">
        <v>23</v>
      </c>
      <c r="I15" s="1"/>
      <c r="J15" s="1"/>
      <c r="K15" s="59">
        <f>COUNTIF(Tableau4[Groupe],"G2")</f>
        <v>6</v>
      </c>
      <c r="L15" s="1"/>
    </row>
    <row r="16" spans="1:12" x14ac:dyDescent="0.25">
      <c r="A16" s="1"/>
      <c r="B16" s="1"/>
      <c r="C16" s="2"/>
      <c r="D16" s="1"/>
      <c r="E16" s="1"/>
      <c r="F16" s="1"/>
      <c r="G16" s="1"/>
      <c r="H16" s="57" t="s">
        <v>24</v>
      </c>
      <c r="I16" s="2"/>
      <c r="J16" s="61"/>
      <c r="K16" s="59">
        <f>COUNTIF(Tableau4[Groupe],"G3")</f>
        <v>5</v>
      </c>
      <c r="L16" s="1"/>
    </row>
    <row r="17" spans="1:12" ht="15.75" thickBot="1" x14ac:dyDescent="0.3">
      <c r="A17" s="1"/>
      <c r="B17" s="1"/>
      <c r="C17" s="2"/>
      <c r="D17" s="1"/>
      <c r="E17" s="1"/>
      <c r="F17" s="60"/>
      <c r="G17" s="1"/>
      <c r="H17" s="62" t="s">
        <v>25</v>
      </c>
      <c r="I17" s="63"/>
      <c r="J17" s="64"/>
      <c r="K17" s="65">
        <f>COUNTIF(Tableau4[Groupe],"G4")</f>
        <v>7</v>
      </c>
      <c r="L17" s="1"/>
    </row>
    <row r="18" spans="1:12" ht="16.5" thickTop="1" thickBot="1" x14ac:dyDescent="0.3">
      <c r="A18" s="1"/>
      <c r="B18" s="1"/>
      <c r="C18" s="2"/>
      <c r="D18" s="1"/>
      <c r="E18" s="1"/>
      <c r="F18" s="1"/>
      <c r="G18" s="1"/>
      <c r="H18" s="66"/>
      <c r="I18" s="67" t="s">
        <v>26</v>
      </c>
      <c r="J18" s="66"/>
      <c r="K18" s="67" t="s">
        <v>27</v>
      </c>
      <c r="L18" s="1"/>
    </row>
    <row r="19" spans="1:12" ht="15.75" thickTop="1" x14ac:dyDescent="0.25">
      <c r="A19" s="1"/>
      <c r="B19" s="1"/>
      <c r="C19" s="2"/>
      <c r="D19" s="1"/>
      <c r="E19" s="1"/>
      <c r="F19" s="1"/>
      <c r="G19" s="1"/>
      <c r="H19" s="68" t="s">
        <v>21</v>
      </c>
      <c r="I19" s="69">
        <f>COUNTIFS(Tableau4[Groupe],"EF",Tableau4[Civilité],"Monsieur")</f>
        <v>0</v>
      </c>
      <c r="J19" s="70"/>
      <c r="K19" s="58">
        <f>COUNTIFS(Tableau4[Groupe],"EF",Tableau4[Civilité],"Madame")</f>
        <v>1</v>
      </c>
      <c r="L19" s="1"/>
    </row>
    <row r="20" spans="1:12" x14ac:dyDescent="0.25">
      <c r="A20" s="1"/>
      <c r="B20" s="1"/>
      <c r="C20" s="2"/>
      <c r="D20" s="1"/>
      <c r="E20" s="1"/>
      <c r="F20" s="1"/>
      <c r="G20" s="1"/>
      <c r="H20" s="57" t="s">
        <v>22</v>
      </c>
      <c r="I20" s="71">
        <f>COUNTIFS(Tableau4[Groupe],"G1",Tableau4[Civilité],"Monsieur")</f>
        <v>1</v>
      </c>
      <c r="J20" s="1"/>
      <c r="K20" s="59">
        <f>COUNTIFS(Tableau4[Groupe],"G1",Tableau4[Civilité],"Madame")</f>
        <v>0</v>
      </c>
      <c r="L20" s="1"/>
    </row>
    <row r="21" spans="1:12" ht="15.75" x14ac:dyDescent="0.25">
      <c r="A21" s="1"/>
      <c r="B21" s="72"/>
      <c r="C21" s="72"/>
      <c r="D21" s="73"/>
      <c r="E21" s="1"/>
      <c r="F21" s="1"/>
      <c r="G21" s="1"/>
      <c r="H21" s="57" t="s">
        <v>23</v>
      </c>
      <c r="I21" s="71">
        <f>COUNTIFS(Tableau4[Groupe],"G2",Tableau4[Civilité],"Monsieur")</f>
        <v>3</v>
      </c>
      <c r="J21" s="1"/>
      <c r="K21" s="59">
        <f>COUNTIFS(Tableau4[Groupe],"G2",Tableau4[Civilité],"Madame")</f>
        <v>3</v>
      </c>
      <c r="L21" s="1"/>
    </row>
    <row r="22" spans="1:12" ht="15.75" x14ac:dyDescent="0.25">
      <c r="A22" s="1"/>
      <c r="B22" s="72"/>
      <c r="C22" s="72"/>
      <c r="D22" s="73"/>
      <c r="E22" s="1"/>
      <c r="F22" s="1"/>
      <c r="G22" s="1"/>
      <c r="H22" s="57" t="s">
        <v>24</v>
      </c>
      <c r="I22" s="71">
        <f>COUNTIFS(Tableau4[Groupe],"G3",Tableau4[Civilité],"Monsieur")</f>
        <v>2</v>
      </c>
      <c r="J22" s="61"/>
      <c r="K22" s="59">
        <f>COUNTIFS(Tableau4[Groupe],"G3",Tableau4[Civilité],"Madame")</f>
        <v>3</v>
      </c>
      <c r="L22" s="1"/>
    </row>
    <row r="23" spans="1:12" ht="16.5" thickBot="1" x14ac:dyDescent="0.3">
      <c r="A23" s="1"/>
      <c r="B23" s="72"/>
      <c r="C23" s="72"/>
      <c r="D23" s="73"/>
      <c r="E23" s="1"/>
      <c r="F23" s="1"/>
      <c r="G23" s="1"/>
      <c r="H23" s="62" t="s">
        <v>25</v>
      </c>
      <c r="I23" s="74">
        <f>COUNTIFS(Tableau4[Groupe],"G4",Tableau4[Civilité],"Monsieur")</f>
        <v>4</v>
      </c>
      <c r="J23" s="64"/>
      <c r="K23" s="65">
        <f>COUNTIFS(Tableau4[Groupe],"G4",Tableau4[Civilité],"Madame")</f>
        <v>3</v>
      </c>
      <c r="L23" s="1"/>
    </row>
    <row r="24" spans="1:12" ht="16.5" thickTop="1" thickBot="1" x14ac:dyDescent="0.3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</row>
    <row r="25" spans="1:12" ht="18" thickTop="1" x14ac:dyDescent="0.25">
      <c r="A25" s="1"/>
      <c r="B25" s="75" t="s">
        <v>29</v>
      </c>
      <c r="C25" s="76"/>
      <c r="D25" s="76"/>
      <c r="E25" s="76"/>
      <c r="F25" s="76"/>
      <c r="G25" s="77"/>
      <c r="H25" s="75" t="s">
        <v>30</v>
      </c>
      <c r="I25" s="76"/>
      <c r="J25" s="76"/>
      <c r="K25" s="77"/>
      <c r="L25" s="1"/>
    </row>
    <row r="26" spans="1:12" ht="31.5" x14ac:dyDescent="0.25">
      <c r="A26" s="1"/>
      <c r="B26" s="96" t="s">
        <v>31</v>
      </c>
      <c r="C26" s="97" t="s">
        <v>32</v>
      </c>
      <c r="D26" s="98" t="s">
        <v>33</v>
      </c>
      <c r="E26" s="98" t="s">
        <v>34</v>
      </c>
      <c r="F26" s="98" t="s">
        <v>35</v>
      </c>
      <c r="G26" s="98" t="s">
        <v>36</v>
      </c>
      <c r="H26" s="97" t="s">
        <v>37</v>
      </c>
      <c r="I26" s="98" t="s">
        <v>38</v>
      </c>
      <c r="J26" s="98" t="s">
        <v>39</v>
      </c>
      <c r="K26" s="99" t="s">
        <v>40</v>
      </c>
      <c r="L26" s="1"/>
    </row>
    <row r="27" spans="1:12" ht="16.5" x14ac:dyDescent="0.25">
      <c r="A27" s="1"/>
      <c r="B27" s="78" t="s">
        <v>21</v>
      </c>
      <c r="C27" s="79" t="s">
        <v>57</v>
      </c>
      <c r="D27" s="80"/>
      <c r="E27" s="80" t="s">
        <v>83</v>
      </c>
      <c r="F27" s="80"/>
      <c r="G27" s="80"/>
      <c r="H27" s="81" t="s">
        <v>98</v>
      </c>
      <c r="I27" s="82" t="s">
        <v>101</v>
      </c>
      <c r="J27" s="82" t="s">
        <v>121</v>
      </c>
      <c r="K27" s="83" t="s">
        <v>87</v>
      </c>
      <c r="L27" s="1"/>
    </row>
    <row r="28" spans="1:12" ht="16.5" x14ac:dyDescent="0.25">
      <c r="A28" s="1"/>
      <c r="B28" s="78" t="s">
        <v>22</v>
      </c>
      <c r="C28" s="79" t="s">
        <v>41</v>
      </c>
      <c r="D28" s="80"/>
      <c r="E28" s="80" t="s">
        <v>94</v>
      </c>
      <c r="F28" s="80"/>
      <c r="G28" s="80"/>
      <c r="H28" s="81" t="s">
        <v>99</v>
      </c>
      <c r="I28" t="s">
        <v>102</v>
      </c>
      <c r="J28" t="s">
        <v>129</v>
      </c>
      <c r="K28" s="83" t="s">
        <v>86</v>
      </c>
      <c r="L28" s="1"/>
    </row>
    <row r="29" spans="1:12" ht="17.25" customHeight="1" x14ac:dyDescent="0.25">
      <c r="A29" s="1"/>
      <c r="B29" s="78" t="s">
        <v>23</v>
      </c>
      <c r="C29" s="79" t="s">
        <v>45</v>
      </c>
      <c r="D29" s="80"/>
      <c r="E29" s="80" t="s">
        <v>100</v>
      </c>
      <c r="F29" s="80" t="s">
        <v>69</v>
      </c>
      <c r="G29" s="80"/>
      <c r="H29" s="81" t="s">
        <v>98</v>
      </c>
      <c r="I29" t="s">
        <v>103</v>
      </c>
      <c r="J29" t="s">
        <v>122</v>
      </c>
      <c r="K29" s="83" t="s">
        <v>87</v>
      </c>
      <c r="L29" s="1"/>
    </row>
    <row r="30" spans="1:12" ht="16.5" x14ac:dyDescent="0.25">
      <c r="A30" s="1"/>
      <c r="B30" s="78" t="s">
        <v>23</v>
      </c>
      <c r="C30" s="79" t="s">
        <v>45</v>
      </c>
      <c r="D30" s="80"/>
      <c r="E30" s="80" t="s">
        <v>65</v>
      </c>
      <c r="F30" s="80" t="s">
        <v>70</v>
      </c>
      <c r="G30" s="80"/>
      <c r="H30" s="81" t="s">
        <v>98</v>
      </c>
      <c r="I30" t="s">
        <v>104</v>
      </c>
      <c r="J30" t="s">
        <v>124</v>
      </c>
      <c r="K30" s="83" t="s">
        <v>89</v>
      </c>
      <c r="L30" s="1"/>
    </row>
    <row r="31" spans="1:12" ht="16.5" x14ac:dyDescent="0.25">
      <c r="A31" s="1"/>
      <c r="B31" s="78" t="s">
        <v>23</v>
      </c>
      <c r="C31" s="79" t="s">
        <v>45</v>
      </c>
      <c r="D31" s="80"/>
      <c r="E31" s="80" t="s">
        <v>64</v>
      </c>
      <c r="F31" s="80" t="s">
        <v>68</v>
      </c>
      <c r="G31" s="80"/>
      <c r="H31" s="81" t="s">
        <v>99</v>
      </c>
      <c r="I31" t="s">
        <v>105</v>
      </c>
      <c r="J31" t="s">
        <v>130</v>
      </c>
      <c r="K31" s="83" t="s">
        <v>86</v>
      </c>
      <c r="L31" s="1"/>
    </row>
    <row r="32" spans="1:12" ht="16.5" x14ac:dyDescent="0.3">
      <c r="A32" s="1"/>
      <c r="B32" s="78" t="s">
        <v>23</v>
      </c>
      <c r="C32" s="79" t="s">
        <v>46</v>
      </c>
      <c r="D32" s="84"/>
      <c r="E32" s="84" t="s">
        <v>68</v>
      </c>
      <c r="F32" s="84" t="s">
        <v>95</v>
      </c>
      <c r="G32" s="84"/>
      <c r="H32" s="81" t="s">
        <v>98</v>
      </c>
      <c r="I32" t="s">
        <v>106</v>
      </c>
      <c r="J32" t="s">
        <v>128</v>
      </c>
      <c r="K32" s="83" t="s">
        <v>91</v>
      </c>
      <c r="L32" s="1"/>
    </row>
    <row r="33" spans="1:12" ht="16.5" x14ac:dyDescent="0.3">
      <c r="A33" s="1"/>
      <c r="B33" s="78" t="s">
        <v>23</v>
      </c>
      <c r="C33" s="79" t="s">
        <v>46</v>
      </c>
      <c r="D33" s="84"/>
      <c r="E33" s="84" t="s">
        <v>70</v>
      </c>
      <c r="F33" s="84"/>
      <c r="G33" s="84"/>
      <c r="H33" s="81" t="s">
        <v>99</v>
      </c>
      <c r="I33" t="s">
        <v>107</v>
      </c>
      <c r="J33" t="s">
        <v>131</v>
      </c>
      <c r="K33" s="83" t="s">
        <v>85</v>
      </c>
      <c r="L33" s="1"/>
    </row>
    <row r="34" spans="1:12" ht="16.5" x14ac:dyDescent="0.3">
      <c r="A34" s="1"/>
      <c r="B34" s="78" t="s">
        <v>23</v>
      </c>
      <c r="C34" s="79" t="s">
        <v>46</v>
      </c>
      <c r="D34" s="84"/>
      <c r="E34" s="84" t="s">
        <v>71</v>
      </c>
      <c r="F34" s="84"/>
      <c r="G34" s="84"/>
      <c r="H34" s="81" t="s">
        <v>99</v>
      </c>
      <c r="I34" t="s">
        <v>108</v>
      </c>
      <c r="J34" t="s">
        <v>132</v>
      </c>
      <c r="K34" s="83" t="s">
        <v>86</v>
      </c>
      <c r="L34" s="1"/>
    </row>
    <row r="35" spans="1:12" ht="16.5" x14ac:dyDescent="0.3">
      <c r="A35" s="1"/>
      <c r="B35" s="78" t="s">
        <v>24</v>
      </c>
      <c r="C35" s="79" t="s">
        <v>48</v>
      </c>
      <c r="D35" s="84"/>
      <c r="E35" s="84" t="s">
        <v>74</v>
      </c>
      <c r="F35" s="84"/>
      <c r="G35" s="84"/>
      <c r="H35" s="81" t="s">
        <v>99</v>
      </c>
      <c r="I35" t="s">
        <v>109</v>
      </c>
      <c r="J35" t="s">
        <v>133</v>
      </c>
      <c r="K35" s="83" t="s">
        <v>90</v>
      </c>
      <c r="L35" s="1"/>
    </row>
    <row r="36" spans="1:12" ht="16.5" x14ac:dyDescent="0.3">
      <c r="A36" s="1"/>
      <c r="B36" s="78" t="s">
        <v>24</v>
      </c>
      <c r="C36" s="79" t="s">
        <v>48</v>
      </c>
      <c r="D36" s="84"/>
      <c r="E36" s="84" t="s">
        <v>74</v>
      </c>
      <c r="F36" s="84"/>
      <c r="G36" s="84"/>
      <c r="H36" s="81" t="s">
        <v>98</v>
      </c>
      <c r="I36" t="s">
        <v>110</v>
      </c>
      <c r="J36" t="s">
        <v>123</v>
      </c>
      <c r="K36" s="83" t="s">
        <v>87</v>
      </c>
      <c r="L36" s="1"/>
    </row>
    <row r="37" spans="1:12" ht="16.5" x14ac:dyDescent="0.25">
      <c r="A37" s="1"/>
      <c r="B37" s="78" t="s">
        <v>24</v>
      </c>
      <c r="C37" s="79" t="s">
        <v>48</v>
      </c>
      <c r="E37" t="s">
        <v>75</v>
      </c>
      <c r="H37" s="81" t="s">
        <v>98</v>
      </c>
      <c r="I37" t="s">
        <v>111</v>
      </c>
      <c r="J37" t="s">
        <v>124</v>
      </c>
      <c r="K37" s="83" t="s">
        <v>85</v>
      </c>
      <c r="L37" s="1"/>
    </row>
    <row r="38" spans="1:12" ht="16.5" x14ac:dyDescent="0.25">
      <c r="A38" s="1"/>
      <c r="B38" s="78" t="s">
        <v>24</v>
      </c>
      <c r="C38" s="79" t="s">
        <v>46</v>
      </c>
      <c r="E38" t="s">
        <v>66</v>
      </c>
      <c r="H38" s="81" t="s">
        <v>98</v>
      </c>
      <c r="I38" t="s">
        <v>112</v>
      </c>
      <c r="J38" t="s">
        <v>125</v>
      </c>
      <c r="K38" s="83" t="s">
        <v>86</v>
      </c>
      <c r="L38" s="1"/>
    </row>
    <row r="39" spans="1:12" ht="16.5" x14ac:dyDescent="0.25">
      <c r="A39" s="1"/>
      <c r="B39" s="78" t="s">
        <v>24</v>
      </c>
      <c r="C39" s="79" t="s">
        <v>46</v>
      </c>
      <c r="E39" t="s">
        <v>81</v>
      </c>
      <c r="H39" s="81" t="s">
        <v>99</v>
      </c>
      <c r="I39" t="s">
        <v>113</v>
      </c>
      <c r="J39" t="s">
        <v>134</v>
      </c>
      <c r="K39" s="83" t="s">
        <v>85</v>
      </c>
      <c r="L39" s="1"/>
    </row>
    <row r="40" spans="1:12" ht="16.5" x14ac:dyDescent="0.25">
      <c r="A40" s="1"/>
      <c r="B40" s="78" t="s">
        <v>25</v>
      </c>
      <c r="C40" s="85" t="s">
        <v>49</v>
      </c>
      <c r="E40" t="s">
        <v>83</v>
      </c>
      <c r="H40" s="81" t="s">
        <v>99</v>
      </c>
      <c r="I40" t="s">
        <v>114</v>
      </c>
      <c r="J40" t="s">
        <v>135</v>
      </c>
      <c r="K40" s="83" t="s">
        <v>86</v>
      </c>
      <c r="L40" s="1"/>
    </row>
    <row r="41" spans="1:12" ht="16.5" x14ac:dyDescent="0.25">
      <c r="A41" s="1"/>
      <c r="B41" s="78" t="s">
        <v>25</v>
      </c>
      <c r="C41" s="85" t="s">
        <v>49</v>
      </c>
      <c r="E41" t="s">
        <v>83</v>
      </c>
      <c r="H41" s="81" t="s">
        <v>98</v>
      </c>
      <c r="I41" t="s">
        <v>115</v>
      </c>
      <c r="J41" t="s">
        <v>126</v>
      </c>
      <c r="K41" s="83" t="s">
        <v>86</v>
      </c>
      <c r="L41" s="1"/>
    </row>
    <row r="42" spans="1:12" ht="16.5" x14ac:dyDescent="0.25">
      <c r="A42" s="1"/>
      <c r="B42" s="78" t="s">
        <v>25</v>
      </c>
      <c r="C42" s="85" t="s">
        <v>49</v>
      </c>
      <c r="E42" t="s">
        <v>83</v>
      </c>
      <c r="H42" s="81" t="s">
        <v>98</v>
      </c>
      <c r="I42" t="s">
        <v>116</v>
      </c>
      <c r="J42" t="s">
        <v>127</v>
      </c>
      <c r="K42" s="83" t="s">
        <v>85</v>
      </c>
      <c r="L42" s="1"/>
    </row>
    <row r="43" spans="1:12" ht="16.5" x14ac:dyDescent="0.25">
      <c r="A43" s="1"/>
      <c r="B43" s="78" t="s">
        <v>25</v>
      </c>
      <c r="C43" s="85" t="s">
        <v>50</v>
      </c>
      <c r="E43" t="s">
        <v>83</v>
      </c>
      <c r="H43" s="81" t="s">
        <v>99</v>
      </c>
      <c r="I43" t="s">
        <v>117</v>
      </c>
      <c r="J43" t="s">
        <v>136</v>
      </c>
      <c r="K43" s="83" t="s">
        <v>92</v>
      </c>
      <c r="L43" s="1"/>
    </row>
    <row r="44" spans="1:12" ht="16.5" x14ac:dyDescent="0.25">
      <c r="A44" s="1"/>
      <c r="B44" s="78" t="s">
        <v>25</v>
      </c>
      <c r="C44" s="85" t="s">
        <v>50</v>
      </c>
      <c r="E44" t="s">
        <v>83</v>
      </c>
      <c r="H44" s="81" t="s">
        <v>99</v>
      </c>
      <c r="I44" t="s">
        <v>118</v>
      </c>
      <c r="J44" t="s">
        <v>137</v>
      </c>
      <c r="K44" s="83" t="s">
        <v>85</v>
      </c>
      <c r="L44" s="1"/>
    </row>
    <row r="45" spans="1:12" ht="16.5" x14ac:dyDescent="0.25">
      <c r="A45" s="1"/>
      <c r="B45" s="78" t="s">
        <v>25</v>
      </c>
      <c r="C45" s="85" t="s">
        <v>50</v>
      </c>
      <c r="E45" t="s">
        <v>83</v>
      </c>
      <c r="H45" s="81" t="s">
        <v>99</v>
      </c>
      <c r="I45" t="s">
        <v>119</v>
      </c>
      <c r="J45" t="s">
        <v>138</v>
      </c>
      <c r="K45" s="83" t="s">
        <v>85</v>
      </c>
      <c r="L45" s="1"/>
    </row>
    <row r="46" spans="1:12" ht="16.5" x14ac:dyDescent="0.25">
      <c r="A46" s="1"/>
      <c r="B46" s="78" t="s">
        <v>25</v>
      </c>
      <c r="C46" s="85" t="s">
        <v>50</v>
      </c>
      <c r="E46" t="s">
        <v>83</v>
      </c>
      <c r="H46" s="81" t="s">
        <v>98</v>
      </c>
      <c r="I46" t="s">
        <v>120</v>
      </c>
      <c r="J46" t="s">
        <v>123</v>
      </c>
      <c r="K46" s="83" t="s">
        <v>85</v>
      </c>
      <c r="L46" s="1"/>
    </row>
    <row r="47" spans="1:12" ht="16.5" x14ac:dyDescent="0.25">
      <c r="A47" s="1"/>
      <c r="B47" s="78"/>
      <c r="C47" s="85"/>
      <c r="H47" s="81"/>
      <c r="K47" s="83"/>
      <c r="L47" s="1"/>
    </row>
    <row r="48" spans="1:12" ht="16.5" x14ac:dyDescent="0.25">
      <c r="A48" s="1"/>
      <c r="B48" s="78"/>
      <c r="C48" s="85"/>
      <c r="H48" s="81"/>
      <c r="K48" s="83"/>
      <c r="L48" s="1"/>
    </row>
    <row r="49" spans="1:12" ht="16.5" x14ac:dyDescent="0.25">
      <c r="A49" s="1"/>
      <c r="B49" s="78"/>
      <c r="C49" s="85"/>
      <c r="H49" s="81"/>
      <c r="K49" s="83"/>
      <c r="L49" s="1"/>
    </row>
    <row r="50" spans="1:12" ht="16.5" x14ac:dyDescent="0.25">
      <c r="A50" s="53"/>
      <c r="B50" s="78"/>
      <c r="C50" s="85"/>
      <c r="H50" s="81"/>
      <c r="K50" s="83"/>
      <c r="L50" s="1"/>
    </row>
    <row r="51" spans="1:12" ht="16.5" x14ac:dyDescent="0.25">
      <c r="A51" s="53"/>
      <c r="B51" s="87"/>
      <c r="C51" s="88"/>
      <c r="G51" s="86"/>
      <c r="H51" s="80"/>
      <c r="K51" s="89"/>
      <c r="L51" s="1"/>
    </row>
    <row r="52" spans="1:12" ht="17.25" thickBot="1" x14ac:dyDescent="0.3">
      <c r="A52" s="1"/>
      <c r="B52" s="90"/>
      <c r="C52" s="91"/>
      <c r="D52" s="92"/>
      <c r="E52" s="92"/>
      <c r="F52" s="92"/>
      <c r="G52" s="100"/>
      <c r="H52" s="93"/>
      <c r="I52" s="94"/>
      <c r="J52" s="94"/>
      <c r="K52" s="95"/>
      <c r="L52" s="1"/>
    </row>
    <row r="53" spans="1:12" ht="15.75" thickTop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</sheetData>
  <mergeCells count="23">
    <mergeCell ref="B9:C9"/>
    <mergeCell ref="D9:E9"/>
    <mergeCell ref="B10:C10"/>
    <mergeCell ref="B11:C11"/>
    <mergeCell ref="H12:K12"/>
    <mergeCell ref="B25:G25"/>
    <mergeCell ref="H25:K25"/>
    <mergeCell ref="B6:C6"/>
    <mergeCell ref="D6:E6"/>
    <mergeCell ref="B7:C7"/>
    <mergeCell ref="D7:E7"/>
    <mergeCell ref="B8:C8"/>
    <mergeCell ref="D8:E8"/>
    <mergeCell ref="B2:K2"/>
    <mergeCell ref="B4:E4"/>
    <mergeCell ref="G4:K4"/>
    <mergeCell ref="B5:C5"/>
    <mergeCell ref="D5:E5"/>
    <mergeCell ref="G5:G6"/>
    <mergeCell ref="H5:H6"/>
    <mergeCell ref="I5:I6"/>
    <mergeCell ref="J5:J6"/>
    <mergeCell ref="K5:K6"/>
  </mergeCells>
  <conditionalFormatting sqref="I11:I15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{6D6EFF4A-C1DD-486B-AAAF-AACE8BD78AD6}</x14:id>
        </ext>
      </extLst>
    </cfRule>
  </conditionalFormatting>
  <conditionalFormatting sqref="K11:K15">
    <cfRule type="dataBar" priority="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{6C1F0A1C-CFC4-4819-B3DA-F9C533FB6DB8}</x14:id>
        </ext>
      </extLst>
    </cfRule>
  </conditionalFormatting>
  <conditionalFormatting sqref="I19:I23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{97540B52-1FC7-4915-AF48-89EDEB415690}</x14:id>
        </ext>
      </extLst>
    </cfRule>
  </conditionalFormatting>
  <conditionalFormatting sqref="K13:K1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{A95B85BB-0EB1-40C9-A101-0DB310E0AFF1}</x14:id>
        </ext>
      </extLst>
    </cfRule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{8F039A07-E4D6-410A-83F9-F3C00099A007}</x14:id>
        </ext>
      </extLst>
    </cfRule>
  </conditionalFormatting>
  <conditionalFormatting sqref="K19:K2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{A9FBFEBE-7062-4C65-B432-C5E7C496C2CF}</x14:id>
        </ext>
      </extLst>
    </cfRule>
  </conditionalFormatting>
  <dataValidations count="3">
    <dataValidation type="list" allowBlank="1" errorTitle="Valeur invalide" error="Veuillez choisir Oui ou Non." promptTitle="Sélection" prompt="Choisissez : Oui ou Non" sqref="D8" xr:uid="{BFF4C37E-8802-4F68-83A4-31F8C56E43AF}">
      <formula1>"Oui,Non"</formula1>
      <formula2>0</formula2>
    </dataValidation>
    <dataValidation type="list" allowBlank="1" errorTitle="Valeur invalide" error="Veuillez choisir une valeur dans la liste." promptTitle="Sélection" prompt="Choisissez : Etablissement support ou Etablissement partie au GHT" sqref="D7" xr:uid="{0D9677C0-F234-418D-9C41-C5EE39D2F592}">
      <formula1>"Etablissement support,Etablissement partie au GHT"</formula1>
      <formula2>0</formula2>
    </dataValidation>
    <dataValidation type="list" allowBlank="1" showInputMessage="1" showErrorMessage="1" sqref="H27:H52" xr:uid="{D8CC0FCB-5CC9-463E-916C-A46184561420}">
      <formula1>"Madame, Monsieur"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D6EFF4A-C1DD-486B-AAAF-AACE8BD78A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I11:I15</xm:sqref>
        </x14:conditionalFormatting>
        <x14:conditionalFormatting xmlns:xm="http://schemas.microsoft.com/office/excel/2006/main">
          <x14:cfRule type="dataBar" id="{6C1F0A1C-CFC4-4819-B3DA-F9C533FB6DB8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K11:K15</xm:sqref>
        </x14:conditionalFormatting>
        <x14:conditionalFormatting xmlns:xm="http://schemas.microsoft.com/office/excel/2006/main">
          <x14:cfRule type="dataBar" id="{97540B52-1FC7-4915-AF48-89EDEB41569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I19:I23</xm:sqref>
        </x14:conditionalFormatting>
        <x14:conditionalFormatting xmlns:xm="http://schemas.microsoft.com/office/excel/2006/main">
          <x14:cfRule type="dataBar" id="{A95B85BB-0EB1-40C9-A101-0DB310E0AFF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8F039A07-E4D6-410A-83F9-F3C00099A00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K13:K17</xm:sqref>
        </x14:conditionalFormatting>
        <x14:conditionalFormatting xmlns:xm="http://schemas.microsoft.com/office/excel/2006/main">
          <x14:cfRule type="dataBar" id="{A9FBFEBE-7062-4C65-B432-C5E7C496C2C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K19:K23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DE99D26-DDE1-4210-B3CB-5BA729688451}">
          <x14:formula1>
            <xm:f>'Liste Groupes de fonctions'!$B$25:$B$29</xm:f>
          </x14:formula1>
          <xm:sqref>B27:B52</xm:sqref>
        </x14:dataValidation>
        <x14:dataValidation type="list" allowBlank="1" showInputMessage="1" showErrorMessage="1" xr:uid="{AF024A0A-6765-4A1C-BD80-BDD235907F8A}">
          <x14:formula1>
            <xm:f>'Liste Groupes de fonctions'!$B$2:$B$23</xm:f>
          </x14:formula1>
          <xm:sqref>C27:C52</xm:sqref>
        </x14:dataValidation>
        <x14:dataValidation type="list" allowBlank="1" showInputMessage="1" showErrorMessage="1" xr:uid="{61E871E5-C3DA-4F72-8312-A44C8BD908C8}">
          <x14:formula1>
            <xm:f>'Liste motifs'!$B$3:$B$27</xm:f>
          </x14:formula1>
          <xm:sqref>F27:F52</xm:sqref>
        </x14:dataValidation>
        <x14:dataValidation type="list" allowBlank="1" showInputMessage="1" showErrorMessage="1" xr:uid="{7FF14837-A87F-411A-A3B6-38806DC82150}">
          <x14:formula1>
            <xm:f>'Liste motifs'!$B$3:$B$27</xm:f>
          </x14:formula1>
          <xm:sqref>E27:E52</xm:sqref>
        </x14:dataValidation>
        <x14:dataValidation type="list" allowBlank="1" showInputMessage="1" showErrorMessage="1" xr:uid="{0F3BA7C5-2C63-4C0C-9A68-7A5F6772241C}">
          <x14:formula1>
            <xm:f>Statut!$A$2:$A$10</xm:f>
          </x14:formula1>
          <xm:sqref>K27:K52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DEA71-30DF-4E4E-96FC-A58E64388F01}">
  <dimension ref="A1:L53"/>
  <sheetViews>
    <sheetView zoomScale="90" zoomScaleNormal="90" workbookViewId="0">
      <selection activeCell="D22" sqref="D22"/>
    </sheetView>
  </sheetViews>
  <sheetFormatPr baseColWidth="10" defaultRowHeight="15" x14ac:dyDescent="0.25"/>
  <cols>
    <col min="1" max="1" width="2.42578125" customWidth="1"/>
    <col min="2" max="2" width="7.5703125" customWidth="1"/>
    <col min="3" max="3" width="73" customWidth="1"/>
    <col min="4" max="4" width="38.5703125" customWidth="1"/>
    <col min="5" max="6" width="33.7109375" customWidth="1"/>
    <col min="7" max="7" width="40" customWidth="1"/>
    <col min="8" max="10" width="15.7109375" customWidth="1"/>
    <col min="11" max="11" width="20.140625" customWidth="1"/>
  </cols>
  <sheetData>
    <row r="1" spans="1:12" ht="15.75" thickBo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</row>
    <row r="2" spans="1:12" ht="20.25" thickBot="1" x14ac:dyDescent="0.35">
      <c r="A2" s="1"/>
      <c r="B2" s="3" t="s">
        <v>0</v>
      </c>
      <c r="C2" s="4"/>
      <c r="D2" s="4"/>
      <c r="E2" s="4"/>
      <c r="F2" s="4"/>
      <c r="G2" s="4"/>
      <c r="H2" s="4"/>
      <c r="I2" s="4"/>
      <c r="J2" s="4"/>
      <c r="K2" s="5"/>
      <c r="L2" s="1"/>
    </row>
    <row r="3" spans="1:12" ht="15.75" thickBot="1" x14ac:dyDescent="0.3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</row>
    <row r="4" spans="1:12" ht="18" thickBot="1" x14ac:dyDescent="0.3">
      <c r="A4" s="1"/>
      <c r="B4" s="6" t="s">
        <v>1</v>
      </c>
      <c r="C4" s="7"/>
      <c r="D4" s="7"/>
      <c r="E4" s="8"/>
      <c r="F4" s="1"/>
      <c r="G4" s="9" t="s">
        <v>2</v>
      </c>
      <c r="H4" s="10"/>
      <c r="I4" s="10"/>
      <c r="J4" s="10"/>
      <c r="K4" s="11"/>
      <c r="L4" s="1"/>
    </row>
    <row r="5" spans="1:12" ht="16.5" x14ac:dyDescent="0.25">
      <c r="A5" s="1"/>
      <c r="B5" s="12" t="s">
        <v>3</v>
      </c>
      <c r="C5" s="13"/>
      <c r="D5" s="14"/>
      <c r="E5" s="15"/>
      <c r="F5" s="1"/>
      <c r="G5" s="16" t="s">
        <v>4</v>
      </c>
      <c r="H5" s="17" t="s">
        <v>5</v>
      </c>
      <c r="I5" s="17" t="s">
        <v>6</v>
      </c>
      <c r="J5" s="17" t="s">
        <v>7</v>
      </c>
      <c r="K5" s="18" t="s">
        <v>8</v>
      </c>
      <c r="L5" s="1"/>
    </row>
    <row r="6" spans="1:12" ht="16.5" x14ac:dyDescent="0.25">
      <c r="A6" s="1"/>
      <c r="B6" s="19" t="s">
        <v>9</v>
      </c>
      <c r="C6" s="20"/>
      <c r="D6" s="21" t="s">
        <v>10</v>
      </c>
      <c r="E6" s="22"/>
      <c r="F6" s="1"/>
      <c r="G6" s="23"/>
      <c r="H6" s="24"/>
      <c r="I6" s="24"/>
      <c r="J6" s="24"/>
      <c r="K6" s="25"/>
      <c r="L6" s="1"/>
    </row>
    <row r="7" spans="1:12" ht="16.5" x14ac:dyDescent="0.25">
      <c r="A7" s="1"/>
      <c r="B7" s="26" t="s">
        <v>11</v>
      </c>
      <c r="C7" s="27"/>
      <c r="D7" s="28" t="s">
        <v>97</v>
      </c>
      <c r="E7" s="28"/>
      <c r="F7" s="1" t="s">
        <v>12</v>
      </c>
      <c r="G7" s="29" t="s">
        <v>13</v>
      </c>
      <c r="H7" s="30" t="s">
        <v>12</v>
      </c>
      <c r="I7" s="30" t="s">
        <v>12</v>
      </c>
      <c r="J7" s="31" t="s">
        <v>12</v>
      </c>
      <c r="K7" s="32" t="s">
        <v>12</v>
      </c>
      <c r="L7" s="1"/>
    </row>
    <row r="8" spans="1:12" ht="16.5" x14ac:dyDescent="0.25">
      <c r="A8" s="1"/>
      <c r="B8" s="19" t="s">
        <v>14</v>
      </c>
      <c r="C8" s="20"/>
      <c r="D8" s="33" t="s">
        <v>28</v>
      </c>
      <c r="E8" s="33"/>
      <c r="F8" s="1"/>
      <c r="G8" s="34" t="s">
        <v>15</v>
      </c>
      <c r="H8" s="35"/>
      <c r="I8" s="35"/>
      <c r="J8" s="36"/>
      <c r="K8" s="37"/>
      <c r="L8" s="1"/>
    </row>
    <row r="9" spans="1:12" ht="17.25" thickBot="1" x14ac:dyDescent="0.3">
      <c r="A9" s="1"/>
      <c r="B9" s="38" t="s">
        <v>16</v>
      </c>
      <c r="C9" s="39"/>
      <c r="D9" s="40">
        <v>4</v>
      </c>
      <c r="E9" s="41"/>
      <c r="F9" s="1"/>
      <c r="G9" s="42" t="s">
        <v>17</v>
      </c>
      <c r="H9" s="43" t="s">
        <v>12</v>
      </c>
      <c r="I9" s="43" t="s">
        <v>12</v>
      </c>
      <c r="J9" s="44" t="s">
        <v>12</v>
      </c>
      <c r="K9" s="45" t="s">
        <v>12</v>
      </c>
      <c r="L9" s="1"/>
    </row>
    <row r="10" spans="1:12" ht="16.5" x14ac:dyDescent="0.25">
      <c r="A10" s="1"/>
      <c r="B10" s="46" t="s">
        <v>18</v>
      </c>
      <c r="C10" s="47"/>
      <c r="D10" s="48"/>
      <c r="E10" s="1"/>
      <c r="F10" s="1"/>
      <c r="G10" s="1"/>
      <c r="H10" s="1"/>
      <c r="I10" s="1"/>
      <c r="J10" s="1"/>
      <c r="K10" s="1"/>
      <c r="L10" s="1"/>
    </row>
    <row r="11" spans="1:12" ht="17.25" thickBot="1" x14ac:dyDescent="0.3">
      <c r="A11" s="1"/>
      <c r="B11" s="49" t="s">
        <v>19</v>
      </c>
      <c r="C11" s="50"/>
      <c r="D11" s="51"/>
      <c r="E11" s="1"/>
      <c r="F11" s="1"/>
      <c r="G11" s="1"/>
      <c r="H11" s="52"/>
      <c r="I11" s="1"/>
      <c r="J11" s="1"/>
      <c r="K11" s="1"/>
      <c r="L11" s="1"/>
    </row>
    <row r="12" spans="1:12" ht="16.5" thickTop="1" thickBot="1" x14ac:dyDescent="0.3">
      <c r="A12" s="1"/>
      <c r="B12" s="1"/>
      <c r="C12" s="2"/>
      <c r="D12" s="1"/>
      <c r="E12" s="1" t="s">
        <v>12</v>
      </c>
      <c r="F12" s="1"/>
      <c r="G12" s="53"/>
      <c r="H12" s="54" t="s">
        <v>20</v>
      </c>
      <c r="I12" s="55"/>
      <c r="J12" s="55"/>
      <c r="K12" s="56"/>
      <c r="L12" s="1"/>
    </row>
    <row r="13" spans="1:12" ht="15.75" thickTop="1" x14ac:dyDescent="0.25">
      <c r="A13" s="1"/>
      <c r="B13" s="1"/>
      <c r="C13" s="2"/>
      <c r="D13" s="1"/>
      <c r="E13" s="1"/>
      <c r="F13" s="1"/>
      <c r="G13" s="53"/>
      <c r="H13" s="57" t="s">
        <v>21</v>
      </c>
      <c r="I13" s="1"/>
      <c r="J13" s="1"/>
      <c r="K13" s="58">
        <f>COUNTIF(Tableau46[Groupe],"EF")</f>
        <v>1</v>
      </c>
      <c r="L13" s="1"/>
    </row>
    <row r="14" spans="1:12" x14ac:dyDescent="0.25">
      <c r="A14" s="1"/>
      <c r="B14" s="1"/>
      <c r="C14" s="2"/>
      <c r="D14" s="1"/>
      <c r="E14" s="1" t="s">
        <v>12</v>
      </c>
      <c r="F14" s="1"/>
      <c r="G14" s="53"/>
      <c r="H14" s="57" t="s">
        <v>22</v>
      </c>
      <c r="I14" s="1"/>
      <c r="J14" s="1"/>
      <c r="K14" s="59">
        <f>COUNTIF(Tableau46[Groupe],"G1")</f>
        <v>1</v>
      </c>
      <c r="L14" s="1"/>
    </row>
    <row r="15" spans="1:12" x14ac:dyDescent="0.25">
      <c r="A15" s="1"/>
      <c r="B15" s="1"/>
      <c r="C15" s="2"/>
      <c r="D15" s="1"/>
      <c r="E15" s="60"/>
      <c r="F15" s="1"/>
      <c r="G15" s="53"/>
      <c r="H15" s="57" t="s">
        <v>23</v>
      </c>
      <c r="I15" s="1"/>
      <c r="J15" s="1"/>
      <c r="K15" s="59">
        <f>COUNTIF(Tableau46[Groupe],"G2")</f>
        <v>6</v>
      </c>
      <c r="L15" s="1"/>
    </row>
    <row r="16" spans="1:12" x14ac:dyDescent="0.25">
      <c r="A16" s="1"/>
      <c r="B16" s="1"/>
      <c r="C16" s="2"/>
      <c r="D16" s="1"/>
      <c r="E16" s="1"/>
      <c r="F16" s="1"/>
      <c r="G16" s="1"/>
      <c r="H16" s="57" t="s">
        <v>24</v>
      </c>
      <c r="I16" s="2"/>
      <c r="J16" s="61"/>
      <c r="K16" s="59">
        <f>COUNTIF(Tableau46[Groupe],"G3")</f>
        <v>5</v>
      </c>
      <c r="L16" s="1"/>
    </row>
    <row r="17" spans="1:12" ht="15.75" thickBot="1" x14ac:dyDescent="0.3">
      <c r="A17" s="1"/>
      <c r="B17" s="1"/>
      <c r="C17" s="2"/>
      <c r="D17" s="1"/>
      <c r="E17" s="1"/>
      <c r="F17" s="60"/>
      <c r="G17" s="1"/>
      <c r="H17" s="62" t="s">
        <v>25</v>
      </c>
      <c r="I17" s="63"/>
      <c r="J17" s="64"/>
      <c r="K17" s="65">
        <f>COUNTIF(Tableau46[Groupe],"G4")</f>
        <v>7</v>
      </c>
      <c r="L17" s="1"/>
    </row>
    <row r="18" spans="1:12" ht="16.5" thickTop="1" thickBot="1" x14ac:dyDescent="0.3">
      <c r="A18" s="1"/>
      <c r="B18" s="1"/>
      <c r="C18" s="2"/>
      <c r="D18" s="1"/>
      <c r="E18" s="1"/>
      <c r="F18" s="1"/>
      <c r="G18" s="1"/>
      <c r="H18" s="66"/>
      <c r="I18" s="67" t="s">
        <v>26</v>
      </c>
      <c r="J18" s="66"/>
      <c r="K18" s="67" t="s">
        <v>27</v>
      </c>
      <c r="L18" s="1"/>
    </row>
    <row r="19" spans="1:12" ht="15.75" thickTop="1" x14ac:dyDescent="0.25">
      <c r="A19" s="1"/>
      <c r="B19" s="1"/>
      <c r="C19" s="2"/>
      <c r="D19" s="1"/>
      <c r="E19" s="1"/>
      <c r="F19" s="1"/>
      <c r="G19" s="1"/>
      <c r="H19" s="68" t="s">
        <v>21</v>
      </c>
      <c r="I19" s="69">
        <f>COUNTIFS(Tableau46[Groupe],"EF",Tableau46[Civilité],"Monsieur")</f>
        <v>0</v>
      </c>
      <c r="J19" s="70"/>
      <c r="K19" s="58">
        <f>COUNTIFS(Tableau46[Groupe],"EF",Tableau46[Civilité],"Madame")</f>
        <v>1</v>
      </c>
      <c r="L19" s="1"/>
    </row>
    <row r="20" spans="1:12" x14ac:dyDescent="0.25">
      <c r="A20" s="1"/>
      <c r="B20" s="1"/>
      <c r="C20" s="2"/>
      <c r="D20" s="1"/>
      <c r="E20" s="1"/>
      <c r="F20" s="1"/>
      <c r="G20" s="1"/>
      <c r="H20" s="57" t="s">
        <v>22</v>
      </c>
      <c r="I20" s="71">
        <f>COUNTIFS(Tableau46[Groupe],"G1",Tableau46[Civilité],"Monsieur")</f>
        <v>1</v>
      </c>
      <c r="J20" s="1"/>
      <c r="K20" s="59">
        <f>COUNTIFS(Tableau46[Groupe],"G1",Tableau46[Civilité],"Madame")</f>
        <v>0</v>
      </c>
      <c r="L20" s="1"/>
    </row>
    <row r="21" spans="1:12" ht="15.75" x14ac:dyDescent="0.25">
      <c r="A21" s="1"/>
      <c r="B21" s="72"/>
      <c r="C21" s="72"/>
      <c r="D21" s="73"/>
      <c r="E21" s="1"/>
      <c r="F21" s="1"/>
      <c r="G21" s="1"/>
      <c r="H21" s="57" t="s">
        <v>23</v>
      </c>
      <c r="I21" s="71">
        <f>COUNTIFS(Tableau46[Groupe],"G2",Tableau46[Civilité],"Monsieur")</f>
        <v>3</v>
      </c>
      <c r="J21" s="1"/>
      <c r="K21" s="59">
        <f>COUNTIFS(Tableau46[Groupe],"G2",Tableau46[Civilité],"Madame")</f>
        <v>3</v>
      </c>
      <c r="L21" s="1"/>
    </row>
    <row r="22" spans="1:12" ht="15.75" x14ac:dyDescent="0.25">
      <c r="A22" s="1"/>
      <c r="B22" s="72"/>
      <c r="C22" s="72"/>
      <c r="D22" s="73"/>
      <c r="E22" s="1"/>
      <c r="F22" s="1"/>
      <c r="G22" s="1"/>
      <c r="H22" s="57" t="s">
        <v>24</v>
      </c>
      <c r="I22" s="71">
        <f>COUNTIFS(Tableau46[Groupe],"G3",Tableau46[Civilité],"Monsieur")</f>
        <v>2</v>
      </c>
      <c r="J22" s="61"/>
      <c r="K22" s="59">
        <f>COUNTIFS(Tableau46[Groupe],"G3",Tableau46[Civilité],"Madame")</f>
        <v>3</v>
      </c>
      <c r="L22" s="1"/>
    </row>
    <row r="23" spans="1:12" ht="16.5" thickBot="1" x14ac:dyDescent="0.3">
      <c r="A23" s="1"/>
      <c r="B23" s="72"/>
      <c r="C23" s="72"/>
      <c r="D23" s="73"/>
      <c r="E23" s="1"/>
      <c r="F23" s="1"/>
      <c r="G23" s="1"/>
      <c r="H23" s="62" t="s">
        <v>25</v>
      </c>
      <c r="I23" s="74">
        <f>COUNTIFS(Tableau46[Groupe],"G4",Tableau46[Civilité],"Monsieur")</f>
        <v>4</v>
      </c>
      <c r="J23" s="64"/>
      <c r="K23" s="65">
        <f>COUNTIFS(Tableau46[Groupe],"G4",Tableau46[Civilité],"Madame")</f>
        <v>3</v>
      </c>
      <c r="L23" s="1"/>
    </row>
    <row r="24" spans="1:12" ht="16.5" thickTop="1" thickBot="1" x14ac:dyDescent="0.3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</row>
    <row r="25" spans="1:12" ht="18" thickTop="1" x14ac:dyDescent="0.25">
      <c r="A25" s="1"/>
      <c r="B25" s="75" t="s">
        <v>29</v>
      </c>
      <c r="C25" s="76"/>
      <c r="D25" s="76"/>
      <c r="E25" s="76"/>
      <c r="F25" s="76"/>
      <c r="G25" s="77"/>
      <c r="H25" s="75" t="s">
        <v>30</v>
      </c>
      <c r="I25" s="76"/>
      <c r="J25" s="76"/>
      <c r="K25" s="77"/>
      <c r="L25" s="1"/>
    </row>
    <row r="26" spans="1:12" ht="15.75" x14ac:dyDescent="0.25">
      <c r="A26" s="1"/>
      <c r="B26" s="96" t="s">
        <v>31</v>
      </c>
      <c r="C26" s="97" t="s">
        <v>32</v>
      </c>
      <c r="D26" s="98" t="s">
        <v>33</v>
      </c>
      <c r="E26" s="98" t="s">
        <v>34</v>
      </c>
      <c r="F26" s="98" t="s">
        <v>35</v>
      </c>
      <c r="G26" s="98" t="s">
        <v>36</v>
      </c>
      <c r="H26" s="97" t="s">
        <v>37</v>
      </c>
      <c r="I26" s="98" t="s">
        <v>38</v>
      </c>
      <c r="J26" s="98" t="s">
        <v>39</v>
      </c>
      <c r="K26" s="99" t="s">
        <v>40</v>
      </c>
      <c r="L26" s="1"/>
    </row>
    <row r="27" spans="1:12" ht="16.5" x14ac:dyDescent="0.25">
      <c r="A27" s="1"/>
      <c r="B27" s="78" t="s">
        <v>21</v>
      </c>
      <c r="C27" s="79" t="s">
        <v>57</v>
      </c>
      <c r="D27" s="80"/>
      <c r="E27" s="80" t="s">
        <v>83</v>
      </c>
      <c r="F27" s="80"/>
      <c r="G27" s="80"/>
      <c r="H27" s="81" t="s">
        <v>98</v>
      </c>
      <c r="I27" s="82" t="s">
        <v>101</v>
      </c>
      <c r="J27" s="82" t="s">
        <v>121</v>
      </c>
      <c r="K27" s="83" t="s">
        <v>87</v>
      </c>
      <c r="L27" s="1"/>
    </row>
    <row r="28" spans="1:12" ht="16.5" x14ac:dyDescent="0.25">
      <c r="A28" s="1"/>
      <c r="B28" s="78" t="s">
        <v>22</v>
      </c>
      <c r="C28" s="79" t="s">
        <v>41</v>
      </c>
      <c r="D28" s="80"/>
      <c r="E28" s="80" t="s">
        <v>94</v>
      </c>
      <c r="F28" s="80"/>
      <c r="G28" s="80"/>
      <c r="H28" s="81" t="s">
        <v>99</v>
      </c>
      <c r="I28" t="s">
        <v>102</v>
      </c>
      <c r="J28" t="s">
        <v>129</v>
      </c>
      <c r="K28" s="83" t="s">
        <v>86</v>
      </c>
      <c r="L28" s="1"/>
    </row>
    <row r="29" spans="1:12" ht="17.25" customHeight="1" x14ac:dyDescent="0.25">
      <c r="A29" s="1"/>
      <c r="B29" s="78" t="s">
        <v>23</v>
      </c>
      <c r="C29" s="79" t="s">
        <v>45</v>
      </c>
      <c r="D29" s="80"/>
      <c r="E29" s="80" t="s">
        <v>100</v>
      </c>
      <c r="F29" s="80" t="s">
        <v>69</v>
      </c>
      <c r="G29" s="80"/>
      <c r="H29" s="81" t="s">
        <v>98</v>
      </c>
      <c r="I29" t="s">
        <v>103</v>
      </c>
      <c r="J29" t="s">
        <v>122</v>
      </c>
      <c r="K29" s="83" t="s">
        <v>87</v>
      </c>
      <c r="L29" s="1"/>
    </row>
    <row r="30" spans="1:12" ht="16.5" x14ac:dyDescent="0.25">
      <c r="A30" s="1"/>
      <c r="B30" s="78" t="s">
        <v>23</v>
      </c>
      <c r="C30" s="79" t="s">
        <v>45</v>
      </c>
      <c r="D30" s="80"/>
      <c r="E30" s="80" t="s">
        <v>65</v>
      </c>
      <c r="F30" s="80" t="s">
        <v>70</v>
      </c>
      <c r="G30" s="80"/>
      <c r="H30" s="81" t="s">
        <v>98</v>
      </c>
      <c r="I30" t="s">
        <v>104</v>
      </c>
      <c r="J30" t="s">
        <v>124</v>
      </c>
      <c r="K30" s="83" t="s">
        <v>89</v>
      </c>
      <c r="L30" s="1"/>
    </row>
    <row r="31" spans="1:12" ht="16.5" x14ac:dyDescent="0.25">
      <c r="A31" s="1"/>
      <c r="B31" s="78" t="s">
        <v>23</v>
      </c>
      <c r="C31" s="79" t="s">
        <v>45</v>
      </c>
      <c r="D31" s="80"/>
      <c r="E31" s="80" t="s">
        <v>64</v>
      </c>
      <c r="F31" s="80" t="s">
        <v>68</v>
      </c>
      <c r="G31" s="80"/>
      <c r="H31" s="81" t="s">
        <v>99</v>
      </c>
      <c r="I31" t="s">
        <v>105</v>
      </c>
      <c r="J31" t="s">
        <v>130</v>
      </c>
      <c r="K31" s="83" t="s">
        <v>86</v>
      </c>
      <c r="L31" s="1"/>
    </row>
    <row r="32" spans="1:12" ht="16.5" x14ac:dyDescent="0.3">
      <c r="A32" s="1"/>
      <c r="B32" s="78" t="s">
        <v>23</v>
      </c>
      <c r="C32" s="79" t="s">
        <v>46</v>
      </c>
      <c r="D32" s="84"/>
      <c r="E32" s="84" t="s">
        <v>68</v>
      </c>
      <c r="F32" s="84" t="s">
        <v>95</v>
      </c>
      <c r="G32" s="84"/>
      <c r="H32" s="81" t="s">
        <v>98</v>
      </c>
      <c r="I32" t="s">
        <v>106</v>
      </c>
      <c r="J32" t="s">
        <v>128</v>
      </c>
      <c r="K32" s="83" t="s">
        <v>91</v>
      </c>
      <c r="L32" s="1"/>
    </row>
    <row r="33" spans="1:12" ht="16.5" x14ac:dyDescent="0.3">
      <c r="A33" s="1"/>
      <c r="B33" s="78" t="s">
        <v>23</v>
      </c>
      <c r="C33" s="79" t="s">
        <v>46</v>
      </c>
      <c r="D33" s="84"/>
      <c r="E33" s="84" t="s">
        <v>70</v>
      </c>
      <c r="F33" s="84"/>
      <c r="G33" s="84"/>
      <c r="H33" s="81" t="s">
        <v>99</v>
      </c>
      <c r="I33" t="s">
        <v>107</v>
      </c>
      <c r="J33" t="s">
        <v>131</v>
      </c>
      <c r="K33" s="83" t="s">
        <v>85</v>
      </c>
      <c r="L33" s="1"/>
    </row>
    <row r="34" spans="1:12" ht="16.5" x14ac:dyDescent="0.3">
      <c r="A34" s="1"/>
      <c r="B34" s="78" t="s">
        <v>23</v>
      </c>
      <c r="C34" s="79" t="s">
        <v>46</v>
      </c>
      <c r="D34" s="84"/>
      <c r="E34" s="84" t="s">
        <v>71</v>
      </c>
      <c r="F34" s="84"/>
      <c r="G34" s="84"/>
      <c r="H34" s="81" t="s">
        <v>99</v>
      </c>
      <c r="I34" t="s">
        <v>108</v>
      </c>
      <c r="J34" t="s">
        <v>132</v>
      </c>
      <c r="K34" s="83" t="s">
        <v>86</v>
      </c>
      <c r="L34" s="1"/>
    </row>
    <row r="35" spans="1:12" ht="16.5" x14ac:dyDescent="0.3">
      <c r="A35" s="1"/>
      <c r="B35" s="78" t="s">
        <v>24</v>
      </c>
      <c r="C35" s="79" t="s">
        <v>48</v>
      </c>
      <c r="D35" s="84"/>
      <c r="E35" s="84" t="s">
        <v>74</v>
      </c>
      <c r="F35" s="84"/>
      <c r="G35" s="84"/>
      <c r="H35" s="81" t="s">
        <v>99</v>
      </c>
      <c r="I35" t="s">
        <v>109</v>
      </c>
      <c r="J35" t="s">
        <v>133</v>
      </c>
      <c r="K35" s="83" t="s">
        <v>90</v>
      </c>
      <c r="L35" s="1"/>
    </row>
    <row r="36" spans="1:12" ht="16.5" x14ac:dyDescent="0.3">
      <c r="A36" s="1"/>
      <c r="B36" s="78" t="s">
        <v>24</v>
      </c>
      <c r="C36" s="79" t="s">
        <v>48</v>
      </c>
      <c r="D36" s="84"/>
      <c r="E36" s="84" t="s">
        <v>74</v>
      </c>
      <c r="F36" s="84"/>
      <c r="G36" s="84"/>
      <c r="H36" s="81" t="s">
        <v>98</v>
      </c>
      <c r="I36" t="s">
        <v>110</v>
      </c>
      <c r="J36" t="s">
        <v>123</v>
      </c>
      <c r="K36" s="83" t="s">
        <v>87</v>
      </c>
      <c r="L36" s="1"/>
    </row>
    <row r="37" spans="1:12" ht="16.5" x14ac:dyDescent="0.25">
      <c r="A37" s="1"/>
      <c r="B37" s="78" t="s">
        <v>24</v>
      </c>
      <c r="C37" s="79" t="s">
        <v>48</v>
      </c>
      <c r="E37" t="s">
        <v>75</v>
      </c>
      <c r="H37" s="81" t="s">
        <v>98</v>
      </c>
      <c r="I37" t="s">
        <v>111</v>
      </c>
      <c r="J37" t="s">
        <v>124</v>
      </c>
      <c r="K37" s="83" t="s">
        <v>85</v>
      </c>
      <c r="L37" s="1"/>
    </row>
    <row r="38" spans="1:12" ht="16.5" x14ac:dyDescent="0.25">
      <c r="A38" s="1"/>
      <c r="B38" s="78" t="s">
        <v>24</v>
      </c>
      <c r="C38" s="79" t="s">
        <v>46</v>
      </c>
      <c r="E38" t="s">
        <v>66</v>
      </c>
      <c r="H38" s="81" t="s">
        <v>98</v>
      </c>
      <c r="I38" t="s">
        <v>112</v>
      </c>
      <c r="J38" t="s">
        <v>125</v>
      </c>
      <c r="K38" s="83" t="s">
        <v>86</v>
      </c>
      <c r="L38" s="1"/>
    </row>
    <row r="39" spans="1:12" ht="16.5" x14ac:dyDescent="0.25">
      <c r="A39" s="1"/>
      <c r="B39" s="78" t="s">
        <v>24</v>
      </c>
      <c r="C39" s="79" t="s">
        <v>46</v>
      </c>
      <c r="E39" t="s">
        <v>81</v>
      </c>
      <c r="H39" s="81" t="s">
        <v>99</v>
      </c>
      <c r="I39" t="s">
        <v>113</v>
      </c>
      <c r="J39" t="s">
        <v>134</v>
      </c>
      <c r="K39" s="83" t="s">
        <v>85</v>
      </c>
      <c r="L39" s="1"/>
    </row>
    <row r="40" spans="1:12" ht="16.5" x14ac:dyDescent="0.25">
      <c r="A40" s="1"/>
      <c r="B40" s="78" t="s">
        <v>25</v>
      </c>
      <c r="C40" s="85" t="s">
        <v>49</v>
      </c>
      <c r="E40" t="s">
        <v>83</v>
      </c>
      <c r="H40" s="81" t="s">
        <v>99</v>
      </c>
      <c r="I40" t="s">
        <v>114</v>
      </c>
      <c r="J40" t="s">
        <v>135</v>
      </c>
      <c r="K40" s="83" t="s">
        <v>86</v>
      </c>
      <c r="L40" s="1"/>
    </row>
    <row r="41" spans="1:12" ht="16.5" x14ac:dyDescent="0.25">
      <c r="A41" s="1"/>
      <c r="B41" s="78" t="s">
        <v>25</v>
      </c>
      <c r="C41" s="85" t="s">
        <v>49</v>
      </c>
      <c r="E41" t="s">
        <v>83</v>
      </c>
      <c r="H41" s="81" t="s">
        <v>98</v>
      </c>
      <c r="I41" t="s">
        <v>115</v>
      </c>
      <c r="J41" t="s">
        <v>126</v>
      </c>
      <c r="K41" s="83" t="s">
        <v>86</v>
      </c>
      <c r="L41" s="1"/>
    </row>
    <row r="42" spans="1:12" ht="16.5" x14ac:dyDescent="0.25">
      <c r="A42" s="1"/>
      <c r="B42" s="78" t="s">
        <v>25</v>
      </c>
      <c r="C42" s="85" t="s">
        <v>49</v>
      </c>
      <c r="E42" t="s">
        <v>83</v>
      </c>
      <c r="H42" s="81" t="s">
        <v>98</v>
      </c>
      <c r="I42" t="s">
        <v>116</v>
      </c>
      <c r="J42" t="s">
        <v>127</v>
      </c>
      <c r="K42" s="83" t="s">
        <v>85</v>
      </c>
      <c r="L42" s="1"/>
    </row>
    <row r="43" spans="1:12" ht="16.5" x14ac:dyDescent="0.25">
      <c r="A43" s="1"/>
      <c r="B43" s="78" t="s">
        <v>25</v>
      </c>
      <c r="C43" s="85" t="s">
        <v>50</v>
      </c>
      <c r="E43" t="s">
        <v>83</v>
      </c>
      <c r="H43" s="81" t="s">
        <v>99</v>
      </c>
      <c r="I43" t="s">
        <v>117</v>
      </c>
      <c r="J43" t="s">
        <v>136</v>
      </c>
      <c r="K43" s="83" t="s">
        <v>92</v>
      </c>
      <c r="L43" s="1"/>
    </row>
    <row r="44" spans="1:12" ht="16.5" x14ac:dyDescent="0.25">
      <c r="A44" s="1"/>
      <c r="B44" s="78" t="s">
        <v>25</v>
      </c>
      <c r="C44" s="85" t="s">
        <v>50</v>
      </c>
      <c r="E44" t="s">
        <v>83</v>
      </c>
      <c r="H44" s="81" t="s">
        <v>99</v>
      </c>
      <c r="I44" t="s">
        <v>118</v>
      </c>
      <c r="J44" t="s">
        <v>137</v>
      </c>
      <c r="K44" s="83" t="s">
        <v>85</v>
      </c>
      <c r="L44" s="1"/>
    </row>
    <row r="45" spans="1:12" ht="16.5" x14ac:dyDescent="0.25">
      <c r="A45" s="1"/>
      <c r="B45" s="78" t="s">
        <v>25</v>
      </c>
      <c r="C45" s="85" t="s">
        <v>50</v>
      </c>
      <c r="E45" t="s">
        <v>83</v>
      </c>
      <c r="H45" s="81" t="s">
        <v>99</v>
      </c>
      <c r="I45" t="s">
        <v>119</v>
      </c>
      <c r="J45" t="s">
        <v>138</v>
      </c>
      <c r="K45" s="83" t="s">
        <v>85</v>
      </c>
      <c r="L45" s="1"/>
    </row>
    <row r="46" spans="1:12" ht="16.5" x14ac:dyDescent="0.25">
      <c r="A46" s="1"/>
      <c r="B46" s="78" t="s">
        <v>25</v>
      </c>
      <c r="C46" s="85" t="s">
        <v>50</v>
      </c>
      <c r="E46" t="s">
        <v>83</v>
      </c>
      <c r="H46" s="81" t="s">
        <v>98</v>
      </c>
      <c r="I46" t="s">
        <v>120</v>
      </c>
      <c r="J46" t="s">
        <v>123</v>
      </c>
      <c r="K46" s="83" t="s">
        <v>85</v>
      </c>
      <c r="L46" s="1"/>
    </row>
    <row r="47" spans="1:12" ht="16.5" x14ac:dyDescent="0.25">
      <c r="A47" s="1"/>
      <c r="B47" s="78"/>
      <c r="C47" s="85"/>
      <c r="H47" s="81"/>
      <c r="K47" s="83"/>
      <c r="L47" s="1"/>
    </row>
    <row r="48" spans="1:12" ht="16.5" x14ac:dyDescent="0.25">
      <c r="A48" s="1"/>
      <c r="B48" s="78"/>
      <c r="C48" s="85"/>
      <c r="H48" s="81"/>
      <c r="K48" s="83"/>
      <c r="L48" s="1"/>
    </row>
    <row r="49" spans="1:12" ht="16.5" x14ac:dyDescent="0.25">
      <c r="A49" s="1"/>
      <c r="B49" s="78"/>
      <c r="C49" s="85"/>
      <c r="H49" s="81"/>
      <c r="K49" s="83"/>
      <c r="L49" s="1"/>
    </row>
    <row r="50" spans="1:12" ht="16.5" x14ac:dyDescent="0.25">
      <c r="A50" s="53"/>
      <c r="B50" s="78"/>
      <c r="C50" s="85"/>
      <c r="H50" s="81"/>
      <c r="K50" s="83"/>
      <c r="L50" s="1"/>
    </row>
    <row r="51" spans="1:12" ht="16.5" x14ac:dyDescent="0.25">
      <c r="A51" s="53"/>
      <c r="B51" s="87"/>
      <c r="C51" s="88"/>
      <c r="G51" s="86"/>
      <c r="H51" s="80"/>
      <c r="K51" s="89"/>
      <c r="L51" s="1"/>
    </row>
    <row r="52" spans="1:12" ht="17.25" thickBot="1" x14ac:dyDescent="0.3">
      <c r="A52" s="1"/>
      <c r="B52" s="90"/>
      <c r="C52" s="91"/>
      <c r="D52" s="92"/>
      <c r="E52" s="92"/>
      <c r="F52" s="92"/>
      <c r="G52" s="100"/>
      <c r="H52" s="93"/>
      <c r="I52" s="94"/>
      <c r="J52" s="94"/>
      <c r="K52" s="95"/>
      <c r="L52" s="1"/>
    </row>
    <row r="53" spans="1:12" ht="15.75" thickTop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</sheetData>
  <mergeCells count="23">
    <mergeCell ref="B9:C9"/>
    <mergeCell ref="D9:E9"/>
    <mergeCell ref="B10:C10"/>
    <mergeCell ref="B11:C11"/>
    <mergeCell ref="H12:K12"/>
    <mergeCell ref="B25:G25"/>
    <mergeCell ref="H25:K25"/>
    <mergeCell ref="B6:C6"/>
    <mergeCell ref="D6:E6"/>
    <mergeCell ref="B7:C7"/>
    <mergeCell ref="D7:E7"/>
    <mergeCell ref="B8:C8"/>
    <mergeCell ref="D8:E8"/>
    <mergeCell ref="B2:K2"/>
    <mergeCell ref="B4:E4"/>
    <mergeCell ref="G4:K4"/>
    <mergeCell ref="B5:C5"/>
    <mergeCell ref="D5:E5"/>
    <mergeCell ref="G5:G6"/>
    <mergeCell ref="H5:H6"/>
    <mergeCell ref="I5:I6"/>
    <mergeCell ref="J5:J6"/>
    <mergeCell ref="K5:K6"/>
  </mergeCells>
  <conditionalFormatting sqref="I11:I15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{E3FF7BAF-1B83-4209-8786-9692FA52EA9F}</x14:id>
        </ext>
      </extLst>
    </cfRule>
  </conditionalFormatting>
  <conditionalFormatting sqref="K11:K15">
    <cfRule type="dataBar" priority="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{A1FE3536-C23C-45C5-AF14-8171C2719AA7}</x14:id>
        </ext>
      </extLst>
    </cfRule>
  </conditionalFormatting>
  <conditionalFormatting sqref="I19:I23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{61E1B926-E689-4F08-ABE2-EC92328304B6}</x14:id>
        </ext>
      </extLst>
    </cfRule>
  </conditionalFormatting>
  <conditionalFormatting sqref="K13:K1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{DD286DAE-7730-4E0C-A562-3D0A75E74EBF}</x14:id>
        </ext>
      </extLst>
    </cfRule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{0200E0EE-1055-4501-8F93-E9DEA6372D79}</x14:id>
        </ext>
      </extLst>
    </cfRule>
  </conditionalFormatting>
  <conditionalFormatting sqref="K19:K2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{56B01F4A-89DA-43DB-A1C8-7D2BCFFFDEFC}</x14:id>
        </ext>
      </extLst>
    </cfRule>
  </conditionalFormatting>
  <dataValidations count="3">
    <dataValidation type="list" allowBlank="1" showInputMessage="1" showErrorMessage="1" sqref="H27:H52" xr:uid="{52D30109-15DF-4801-9AAC-DCC39428A297}">
      <formula1>"Madame, Monsieur"</formula1>
    </dataValidation>
    <dataValidation type="list" allowBlank="1" errorTitle="Valeur invalide" error="Veuillez choisir une valeur dans la liste." promptTitle="Sélection" prompt="Choisissez : Etablissement support ou Etablissement partie au GHT" sqref="D7" xr:uid="{C3044D7B-74AA-4EE3-A23B-554BF1D963C6}">
      <formula1>"Etablissement support,Etablissement partie au GHT"</formula1>
      <formula2>0</formula2>
    </dataValidation>
    <dataValidation type="list" allowBlank="1" errorTitle="Valeur invalide" error="Veuillez choisir Oui ou Non." promptTitle="Sélection" prompt="Choisissez : Oui ou Non" sqref="D8" xr:uid="{F3946BC2-469F-4302-9D7B-EF35E8A41F4C}">
      <formula1>"Oui,Non"</formula1>
      <formula2>0</formula2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FF7BAF-1B83-4209-8786-9692FA52EA9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I11:I15</xm:sqref>
        </x14:conditionalFormatting>
        <x14:conditionalFormatting xmlns:xm="http://schemas.microsoft.com/office/excel/2006/main">
          <x14:cfRule type="dataBar" id="{A1FE3536-C23C-45C5-AF14-8171C2719AA7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K11:K15</xm:sqref>
        </x14:conditionalFormatting>
        <x14:conditionalFormatting xmlns:xm="http://schemas.microsoft.com/office/excel/2006/main">
          <x14:cfRule type="dataBar" id="{61E1B926-E689-4F08-ABE2-EC92328304B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I19:I23</xm:sqref>
        </x14:conditionalFormatting>
        <x14:conditionalFormatting xmlns:xm="http://schemas.microsoft.com/office/excel/2006/main">
          <x14:cfRule type="dataBar" id="{DD286DAE-7730-4E0C-A562-3D0A75E74E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0200E0EE-1055-4501-8F93-E9DEA6372D7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K13:K17</xm:sqref>
        </x14:conditionalFormatting>
        <x14:conditionalFormatting xmlns:xm="http://schemas.microsoft.com/office/excel/2006/main">
          <x14:cfRule type="dataBar" id="{56B01F4A-89DA-43DB-A1C8-7D2BCFFFDEF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K19:K23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449AF38-69F4-4B4A-8043-338332A0A2D2}">
          <x14:formula1>
            <xm:f>Statut!$A$2:$A$10</xm:f>
          </x14:formula1>
          <xm:sqref>K27:K52</xm:sqref>
        </x14:dataValidation>
        <x14:dataValidation type="list" allowBlank="1" showInputMessage="1" showErrorMessage="1" xr:uid="{EC42396C-8384-41FA-96DF-EBD571ADBC20}">
          <x14:formula1>
            <xm:f>'Liste motifs'!$B$3:$B$27</xm:f>
          </x14:formula1>
          <xm:sqref>E27:F52</xm:sqref>
        </x14:dataValidation>
        <x14:dataValidation type="list" allowBlank="1" showInputMessage="1" showErrorMessage="1" xr:uid="{AA490B7D-4F28-49BB-A297-DACF2C74F736}">
          <x14:formula1>
            <xm:f>'Liste Groupes de fonctions'!$B$2:$B$23</xm:f>
          </x14:formula1>
          <xm:sqref>C27:C52</xm:sqref>
        </x14:dataValidation>
        <x14:dataValidation type="list" allowBlank="1" showInputMessage="1" showErrorMessage="1" xr:uid="{78635A24-D11E-41BC-AC65-C9D4F8FA9292}">
          <x14:formula1>
            <xm:f>'Liste Groupes de fonctions'!$B$25:$B$29</xm:f>
          </x14:formula1>
          <xm:sqref>B27:B52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F671-941E-4A5B-903B-3CC99EC1FFC6}">
  <dimension ref="A1:L53"/>
  <sheetViews>
    <sheetView zoomScale="90" zoomScaleNormal="90" workbookViewId="0">
      <selection activeCell="E20" sqref="E20"/>
    </sheetView>
  </sheetViews>
  <sheetFormatPr baseColWidth="10" defaultRowHeight="15" x14ac:dyDescent="0.25"/>
  <cols>
    <col min="1" max="1" width="2.42578125" customWidth="1"/>
    <col min="2" max="2" width="7.5703125" customWidth="1"/>
    <col min="3" max="3" width="73" customWidth="1"/>
    <col min="4" max="4" width="38.5703125" customWidth="1"/>
    <col min="5" max="6" width="33.7109375" customWidth="1"/>
    <col min="7" max="7" width="40" customWidth="1"/>
    <col min="8" max="10" width="15.7109375" customWidth="1"/>
    <col min="11" max="11" width="20.140625" customWidth="1"/>
  </cols>
  <sheetData>
    <row r="1" spans="1:12" ht="15.75" thickBo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</row>
    <row r="2" spans="1:12" ht="20.25" thickBot="1" x14ac:dyDescent="0.35">
      <c r="A2" s="1"/>
      <c r="B2" s="3" t="s">
        <v>0</v>
      </c>
      <c r="C2" s="4"/>
      <c r="D2" s="4"/>
      <c r="E2" s="4"/>
      <c r="F2" s="4"/>
      <c r="G2" s="4"/>
      <c r="H2" s="4"/>
      <c r="I2" s="4"/>
      <c r="J2" s="4"/>
      <c r="K2" s="5"/>
      <c r="L2" s="1"/>
    </row>
    <row r="3" spans="1:12" ht="15.75" thickBot="1" x14ac:dyDescent="0.3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</row>
    <row r="4" spans="1:12" ht="18" thickBot="1" x14ac:dyDescent="0.3">
      <c r="A4" s="1"/>
      <c r="B4" s="6" t="s">
        <v>1</v>
      </c>
      <c r="C4" s="7"/>
      <c r="D4" s="7"/>
      <c r="E4" s="8"/>
      <c r="F4" s="1"/>
      <c r="G4" s="9" t="s">
        <v>2</v>
      </c>
      <c r="H4" s="10"/>
      <c r="I4" s="10"/>
      <c r="J4" s="10"/>
      <c r="K4" s="11"/>
      <c r="L4" s="1"/>
    </row>
    <row r="5" spans="1:12" ht="16.5" x14ac:dyDescent="0.25">
      <c r="A5" s="1"/>
      <c r="B5" s="12" t="s">
        <v>3</v>
      </c>
      <c r="C5" s="13"/>
      <c r="D5" s="14"/>
      <c r="E5" s="15"/>
      <c r="F5" s="1"/>
      <c r="G5" s="16" t="s">
        <v>4</v>
      </c>
      <c r="H5" s="17" t="s">
        <v>5</v>
      </c>
      <c r="I5" s="17" t="s">
        <v>6</v>
      </c>
      <c r="J5" s="17" t="s">
        <v>7</v>
      </c>
      <c r="K5" s="18" t="s">
        <v>8</v>
      </c>
      <c r="L5" s="1"/>
    </row>
    <row r="6" spans="1:12" ht="16.5" x14ac:dyDescent="0.25">
      <c r="A6" s="1"/>
      <c r="B6" s="19" t="s">
        <v>9</v>
      </c>
      <c r="C6" s="20"/>
      <c r="D6" s="21" t="s">
        <v>10</v>
      </c>
      <c r="E6" s="22"/>
      <c r="F6" s="1"/>
      <c r="G6" s="23"/>
      <c r="H6" s="24"/>
      <c r="I6" s="24"/>
      <c r="J6" s="24"/>
      <c r="K6" s="25"/>
      <c r="L6" s="1"/>
    </row>
    <row r="7" spans="1:12" ht="16.5" x14ac:dyDescent="0.25">
      <c r="A7" s="1"/>
      <c r="B7" s="26" t="s">
        <v>11</v>
      </c>
      <c r="C7" s="27"/>
      <c r="D7" s="28" t="s">
        <v>97</v>
      </c>
      <c r="E7" s="28"/>
      <c r="F7" s="1" t="s">
        <v>12</v>
      </c>
      <c r="G7" s="29" t="s">
        <v>13</v>
      </c>
      <c r="H7" s="30" t="s">
        <v>12</v>
      </c>
      <c r="I7" s="30" t="s">
        <v>12</v>
      </c>
      <c r="J7" s="31" t="s">
        <v>12</v>
      </c>
      <c r="K7" s="32" t="s">
        <v>12</v>
      </c>
      <c r="L7" s="1"/>
    </row>
    <row r="8" spans="1:12" ht="16.5" x14ac:dyDescent="0.25">
      <c r="A8" s="1"/>
      <c r="B8" s="19" t="s">
        <v>14</v>
      </c>
      <c r="C8" s="20"/>
      <c r="D8" s="33" t="s">
        <v>28</v>
      </c>
      <c r="E8" s="33"/>
      <c r="F8" s="1"/>
      <c r="G8" s="34" t="s">
        <v>15</v>
      </c>
      <c r="H8" s="35"/>
      <c r="I8" s="35"/>
      <c r="J8" s="36"/>
      <c r="K8" s="37"/>
      <c r="L8" s="1"/>
    </row>
    <row r="9" spans="1:12" ht="17.25" thickBot="1" x14ac:dyDescent="0.3">
      <c r="A9" s="1"/>
      <c r="B9" s="38" t="s">
        <v>16</v>
      </c>
      <c r="C9" s="39"/>
      <c r="D9" s="40">
        <v>4</v>
      </c>
      <c r="E9" s="41"/>
      <c r="F9" s="1"/>
      <c r="G9" s="42" t="s">
        <v>17</v>
      </c>
      <c r="H9" s="43" t="s">
        <v>12</v>
      </c>
      <c r="I9" s="43" t="s">
        <v>12</v>
      </c>
      <c r="J9" s="44" t="s">
        <v>12</v>
      </c>
      <c r="K9" s="45" t="s">
        <v>12</v>
      </c>
      <c r="L9" s="1"/>
    </row>
    <row r="10" spans="1:12" ht="16.5" x14ac:dyDescent="0.25">
      <c r="A10" s="1"/>
      <c r="B10" s="46" t="s">
        <v>18</v>
      </c>
      <c r="C10" s="47"/>
      <c r="D10" s="48"/>
      <c r="E10" s="1"/>
      <c r="F10" s="1"/>
      <c r="G10" s="1"/>
      <c r="H10" s="1"/>
      <c r="I10" s="1"/>
      <c r="J10" s="1"/>
      <c r="K10" s="1"/>
      <c r="L10" s="1"/>
    </row>
    <row r="11" spans="1:12" ht="17.25" thickBot="1" x14ac:dyDescent="0.3">
      <c r="A11" s="1"/>
      <c r="B11" s="49" t="s">
        <v>19</v>
      </c>
      <c r="C11" s="50"/>
      <c r="D11" s="51"/>
      <c r="E11" s="1"/>
      <c r="F11" s="1"/>
      <c r="G11" s="1"/>
      <c r="H11" s="52"/>
      <c r="I11" s="1"/>
      <c r="J11" s="1"/>
      <c r="K11" s="1"/>
      <c r="L11" s="1"/>
    </row>
    <row r="12" spans="1:12" ht="16.5" thickTop="1" thickBot="1" x14ac:dyDescent="0.3">
      <c r="A12" s="1"/>
      <c r="B12" s="1"/>
      <c r="C12" s="2"/>
      <c r="D12" s="1"/>
      <c r="E12" s="1" t="s">
        <v>12</v>
      </c>
      <c r="F12" s="1"/>
      <c r="G12" s="53"/>
      <c r="H12" s="54" t="s">
        <v>20</v>
      </c>
      <c r="I12" s="55"/>
      <c r="J12" s="55"/>
      <c r="K12" s="56"/>
      <c r="L12" s="1"/>
    </row>
    <row r="13" spans="1:12" ht="15.75" thickTop="1" x14ac:dyDescent="0.25">
      <c r="A13" s="1"/>
      <c r="B13" s="1"/>
      <c r="C13" s="2"/>
      <c r="D13" s="1"/>
      <c r="E13" s="1"/>
      <c r="F13" s="1"/>
      <c r="G13" s="53"/>
      <c r="H13" s="57" t="s">
        <v>21</v>
      </c>
      <c r="I13" s="1"/>
      <c r="J13" s="1"/>
      <c r="K13" s="58">
        <f>COUNTIF(Tableau467[Groupe],"EF")</f>
        <v>1</v>
      </c>
      <c r="L13" s="1"/>
    </row>
    <row r="14" spans="1:12" x14ac:dyDescent="0.25">
      <c r="A14" s="1"/>
      <c r="B14" s="1"/>
      <c r="C14" s="2"/>
      <c r="D14" s="1"/>
      <c r="E14" s="1" t="s">
        <v>12</v>
      </c>
      <c r="F14" s="1"/>
      <c r="G14" s="53"/>
      <c r="H14" s="57" t="s">
        <v>22</v>
      </c>
      <c r="I14" s="1"/>
      <c r="J14" s="1"/>
      <c r="K14" s="59">
        <f>COUNTIF(Tableau467[Groupe],"G1")</f>
        <v>1</v>
      </c>
      <c r="L14" s="1"/>
    </row>
    <row r="15" spans="1:12" x14ac:dyDescent="0.25">
      <c r="A15" s="1"/>
      <c r="B15" s="1"/>
      <c r="C15" s="2"/>
      <c r="D15" s="1"/>
      <c r="E15" s="60"/>
      <c r="F15" s="1"/>
      <c r="G15" s="53"/>
      <c r="H15" s="57" t="s">
        <v>23</v>
      </c>
      <c r="I15" s="1"/>
      <c r="J15" s="1"/>
      <c r="K15" s="59">
        <f>COUNTIF(Tableau467[Groupe],"G2")</f>
        <v>6</v>
      </c>
      <c r="L15" s="1"/>
    </row>
    <row r="16" spans="1:12" x14ac:dyDescent="0.25">
      <c r="A16" s="1"/>
      <c r="B16" s="1"/>
      <c r="C16" s="2"/>
      <c r="D16" s="1"/>
      <c r="E16" s="1"/>
      <c r="F16" s="1"/>
      <c r="G16" s="1"/>
      <c r="H16" s="57" t="s">
        <v>24</v>
      </c>
      <c r="I16" s="2"/>
      <c r="J16" s="61"/>
      <c r="K16" s="59">
        <f>COUNTIF(Tableau467[Groupe],"G3")</f>
        <v>5</v>
      </c>
      <c r="L16" s="1"/>
    </row>
    <row r="17" spans="1:12" ht="15.75" thickBot="1" x14ac:dyDescent="0.3">
      <c r="A17" s="1"/>
      <c r="B17" s="1"/>
      <c r="C17" s="2"/>
      <c r="D17" s="1"/>
      <c r="E17" s="1"/>
      <c r="F17" s="60"/>
      <c r="G17" s="1"/>
      <c r="H17" s="62" t="s">
        <v>25</v>
      </c>
      <c r="I17" s="63"/>
      <c r="J17" s="64"/>
      <c r="K17" s="65">
        <f>COUNTIF(Tableau467[Groupe],"G4")</f>
        <v>7</v>
      </c>
      <c r="L17" s="1"/>
    </row>
    <row r="18" spans="1:12" ht="16.5" thickTop="1" thickBot="1" x14ac:dyDescent="0.3">
      <c r="A18" s="1"/>
      <c r="B18" s="1"/>
      <c r="C18" s="2"/>
      <c r="D18" s="1"/>
      <c r="E18" s="1"/>
      <c r="F18" s="1"/>
      <c r="G18" s="1"/>
      <c r="H18" s="66"/>
      <c r="I18" s="67" t="s">
        <v>26</v>
      </c>
      <c r="J18" s="66"/>
      <c r="K18" s="67" t="s">
        <v>27</v>
      </c>
      <c r="L18" s="1"/>
    </row>
    <row r="19" spans="1:12" ht="15.75" thickTop="1" x14ac:dyDescent="0.25">
      <c r="A19" s="1"/>
      <c r="B19" s="1"/>
      <c r="C19" s="2"/>
      <c r="D19" s="1"/>
      <c r="E19" s="1"/>
      <c r="F19" s="1"/>
      <c r="G19" s="1"/>
      <c r="H19" s="68" t="s">
        <v>21</v>
      </c>
      <c r="I19" s="69">
        <f>COUNTIFS(Tableau467[Groupe],"EF",Tableau467[Civilité],"Monsieur")</f>
        <v>0</v>
      </c>
      <c r="J19" s="70"/>
      <c r="K19" s="58">
        <f>COUNTIFS(Tableau467[Groupe],"EF",Tableau467[Civilité],"Madame")</f>
        <v>1</v>
      </c>
      <c r="L19" s="1"/>
    </row>
    <row r="20" spans="1:12" x14ac:dyDescent="0.25">
      <c r="A20" s="1"/>
      <c r="B20" s="1"/>
      <c r="C20" s="2"/>
      <c r="D20" s="1"/>
      <c r="E20" s="1"/>
      <c r="F20" s="1"/>
      <c r="G20" s="1"/>
      <c r="H20" s="57" t="s">
        <v>22</v>
      </c>
      <c r="I20" s="71">
        <f>COUNTIFS(Tableau467[Groupe],"G1",Tableau467[Civilité],"Monsieur")</f>
        <v>1</v>
      </c>
      <c r="J20" s="1"/>
      <c r="K20" s="59">
        <f>COUNTIFS(Tableau467[Groupe],"G1",Tableau467[Civilité],"Madame")</f>
        <v>0</v>
      </c>
      <c r="L20" s="1"/>
    </row>
    <row r="21" spans="1:12" ht="15.75" x14ac:dyDescent="0.25">
      <c r="A21" s="1"/>
      <c r="B21" s="72"/>
      <c r="C21" s="72"/>
      <c r="D21" s="73"/>
      <c r="E21" s="1"/>
      <c r="F21" s="1"/>
      <c r="G21" s="1"/>
      <c r="H21" s="57" t="s">
        <v>23</v>
      </c>
      <c r="I21" s="71">
        <f>COUNTIFS(Tableau467[Groupe],"G2",Tableau467[Civilité],"Monsieur")</f>
        <v>3</v>
      </c>
      <c r="J21" s="1"/>
      <c r="K21" s="59">
        <f>COUNTIFS(Tableau467[Groupe],"G2",Tableau467[Civilité],"Madame")</f>
        <v>3</v>
      </c>
      <c r="L21" s="1"/>
    </row>
    <row r="22" spans="1:12" ht="15.75" x14ac:dyDescent="0.25">
      <c r="A22" s="1"/>
      <c r="B22" s="72"/>
      <c r="C22" s="72"/>
      <c r="D22" s="73"/>
      <c r="E22" s="1"/>
      <c r="F22" s="1"/>
      <c r="G22" s="1"/>
      <c r="H22" s="57" t="s">
        <v>24</v>
      </c>
      <c r="I22" s="71">
        <f>COUNTIFS(Tableau467[Groupe],"G3",Tableau467[Civilité],"Monsieur")</f>
        <v>2</v>
      </c>
      <c r="J22" s="61"/>
      <c r="K22" s="59">
        <f>COUNTIFS(Tableau467[Groupe],"G3",Tableau467[Civilité],"Madame")</f>
        <v>3</v>
      </c>
      <c r="L22" s="1"/>
    </row>
    <row r="23" spans="1:12" ht="16.5" thickBot="1" x14ac:dyDescent="0.3">
      <c r="A23" s="1"/>
      <c r="B23" s="72"/>
      <c r="C23" s="72"/>
      <c r="D23" s="73"/>
      <c r="E23" s="1"/>
      <c r="F23" s="1"/>
      <c r="G23" s="1"/>
      <c r="H23" s="62" t="s">
        <v>25</v>
      </c>
      <c r="I23" s="74">
        <f>COUNTIFS(Tableau467[Groupe],"G4",Tableau467[Civilité],"Monsieur")</f>
        <v>4</v>
      </c>
      <c r="J23" s="64"/>
      <c r="K23" s="65">
        <f>COUNTIFS(Tableau467[Groupe],"G4",Tableau467[Civilité],"Madame")</f>
        <v>3</v>
      </c>
      <c r="L23" s="1"/>
    </row>
    <row r="24" spans="1:12" ht="16.5" thickTop="1" thickBot="1" x14ac:dyDescent="0.3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</row>
    <row r="25" spans="1:12" ht="18" thickTop="1" x14ac:dyDescent="0.25">
      <c r="A25" s="1"/>
      <c r="B25" s="75" t="s">
        <v>29</v>
      </c>
      <c r="C25" s="76"/>
      <c r="D25" s="76"/>
      <c r="E25" s="76"/>
      <c r="F25" s="76"/>
      <c r="G25" s="77"/>
      <c r="H25" s="75" t="s">
        <v>30</v>
      </c>
      <c r="I25" s="76"/>
      <c r="J25" s="76"/>
      <c r="K25" s="77"/>
      <c r="L25" s="1"/>
    </row>
    <row r="26" spans="1:12" ht="15.75" x14ac:dyDescent="0.25">
      <c r="A26" s="1"/>
      <c r="B26" s="96" t="s">
        <v>31</v>
      </c>
      <c r="C26" s="97" t="s">
        <v>32</v>
      </c>
      <c r="D26" s="98" t="s">
        <v>33</v>
      </c>
      <c r="E26" s="98" t="s">
        <v>34</v>
      </c>
      <c r="F26" s="98" t="s">
        <v>35</v>
      </c>
      <c r="G26" s="98" t="s">
        <v>36</v>
      </c>
      <c r="H26" s="97" t="s">
        <v>37</v>
      </c>
      <c r="I26" s="98" t="s">
        <v>38</v>
      </c>
      <c r="J26" s="98" t="s">
        <v>39</v>
      </c>
      <c r="K26" s="99" t="s">
        <v>40</v>
      </c>
      <c r="L26" s="1"/>
    </row>
    <row r="27" spans="1:12" ht="16.5" x14ac:dyDescent="0.25">
      <c r="A27" s="1"/>
      <c r="B27" s="78" t="s">
        <v>21</v>
      </c>
      <c r="C27" s="79" t="s">
        <v>57</v>
      </c>
      <c r="D27" s="80"/>
      <c r="E27" s="80" t="s">
        <v>83</v>
      </c>
      <c r="F27" s="80"/>
      <c r="G27" s="80"/>
      <c r="H27" s="81" t="s">
        <v>98</v>
      </c>
      <c r="I27" s="82" t="s">
        <v>101</v>
      </c>
      <c r="J27" s="82" t="s">
        <v>121</v>
      </c>
      <c r="K27" s="83" t="s">
        <v>87</v>
      </c>
      <c r="L27" s="1"/>
    </row>
    <row r="28" spans="1:12" ht="16.5" x14ac:dyDescent="0.25">
      <c r="A28" s="1"/>
      <c r="B28" s="78" t="s">
        <v>22</v>
      </c>
      <c r="C28" s="79" t="s">
        <v>41</v>
      </c>
      <c r="D28" s="80"/>
      <c r="E28" s="80" t="s">
        <v>94</v>
      </c>
      <c r="F28" s="80"/>
      <c r="G28" s="80"/>
      <c r="H28" s="81" t="s">
        <v>99</v>
      </c>
      <c r="I28" t="s">
        <v>102</v>
      </c>
      <c r="J28" t="s">
        <v>129</v>
      </c>
      <c r="K28" s="83" t="s">
        <v>86</v>
      </c>
      <c r="L28" s="1"/>
    </row>
    <row r="29" spans="1:12" ht="17.25" customHeight="1" x14ac:dyDescent="0.25">
      <c r="A29" s="1"/>
      <c r="B29" s="78" t="s">
        <v>23</v>
      </c>
      <c r="C29" s="79" t="s">
        <v>45</v>
      </c>
      <c r="D29" s="80"/>
      <c r="E29" s="80" t="s">
        <v>100</v>
      </c>
      <c r="F29" s="80" t="s">
        <v>69</v>
      </c>
      <c r="G29" s="80"/>
      <c r="H29" s="81" t="s">
        <v>98</v>
      </c>
      <c r="I29" t="s">
        <v>103</v>
      </c>
      <c r="J29" t="s">
        <v>122</v>
      </c>
      <c r="K29" s="83" t="s">
        <v>87</v>
      </c>
      <c r="L29" s="1"/>
    </row>
    <row r="30" spans="1:12" ht="16.5" x14ac:dyDescent="0.25">
      <c r="A30" s="1"/>
      <c r="B30" s="78" t="s">
        <v>23</v>
      </c>
      <c r="C30" s="79" t="s">
        <v>45</v>
      </c>
      <c r="D30" s="80"/>
      <c r="E30" s="80" t="s">
        <v>65</v>
      </c>
      <c r="F30" s="80" t="s">
        <v>70</v>
      </c>
      <c r="G30" s="80"/>
      <c r="H30" s="81" t="s">
        <v>98</v>
      </c>
      <c r="I30" t="s">
        <v>104</v>
      </c>
      <c r="J30" t="s">
        <v>124</v>
      </c>
      <c r="K30" s="83" t="s">
        <v>89</v>
      </c>
      <c r="L30" s="1"/>
    </row>
    <row r="31" spans="1:12" ht="16.5" x14ac:dyDescent="0.25">
      <c r="A31" s="1"/>
      <c r="B31" s="78" t="s">
        <v>23</v>
      </c>
      <c r="C31" s="79" t="s">
        <v>45</v>
      </c>
      <c r="D31" s="80"/>
      <c r="E31" s="80" t="s">
        <v>64</v>
      </c>
      <c r="F31" s="80" t="s">
        <v>68</v>
      </c>
      <c r="G31" s="80"/>
      <c r="H31" s="81" t="s">
        <v>99</v>
      </c>
      <c r="I31" t="s">
        <v>105</v>
      </c>
      <c r="J31" t="s">
        <v>130</v>
      </c>
      <c r="K31" s="83" t="s">
        <v>86</v>
      </c>
      <c r="L31" s="1"/>
    </row>
    <row r="32" spans="1:12" ht="16.5" x14ac:dyDescent="0.3">
      <c r="A32" s="1"/>
      <c r="B32" s="78" t="s">
        <v>23</v>
      </c>
      <c r="C32" s="79" t="s">
        <v>46</v>
      </c>
      <c r="D32" s="84"/>
      <c r="E32" s="84" t="s">
        <v>68</v>
      </c>
      <c r="F32" s="84" t="s">
        <v>95</v>
      </c>
      <c r="G32" s="84"/>
      <c r="H32" s="81" t="s">
        <v>98</v>
      </c>
      <c r="I32" t="s">
        <v>106</v>
      </c>
      <c r="J32" t="s">
        <v>128</v>
      </c>
      <c r="K32" s="83" t="s">
        <v>91</v>
      </c>
      <c r="L32" s="1"/>
    </row>
    <row r="33" spans="1:12" ht="16.5" x14ac:dyDescent="0.3">
      <c r="A33" s="1"/>
      <c r="B33" s="78" t="s">
        <v>23</v>
      </c>
      <c r="C33" s="79" t="s">
        <v>46</v>
      </c>
      <c r="D33" s="84"/>
      <c r="E33" s="84" t="s">
        <v>70</v>
      </c>
      <c r="F33" s="84"/>
      <c r="G33" s="84"/>
      <c r="H33" s="81" t="s">
        <v>99</v>
      </c>
      <c r="I33" t="s">
        <v>107</v>
      </c>
      <c r="J33" t="s">
        <v>131</v>
      </c>
      <c r="K33" s="83" t="s">
        <v>85</v>
      </c>
      <c r="L33" s="1"/>
    </row>
    <row r="34" spans="1:12" ht="16.5" x14ac:dyDescent="0.3">
      <c r="A34" s="1"/>
      <c r="B34" s="78" t="s">
        <v>23</v>
      </c>
      <c r="C34" s="79" t="s">
        <v>46</v>
      </c>
      <c r="D34" s="84"/>
      <c r="E34" s="84" t="s">
        <v>71</v>
      </c>
      <c r="F34" s="84"/>
      <c r="G34" s="84"/>
      <c r="H34" s="81" t="s">
        <v>99</v>
      </c>
      <c r="I34" t="s">
        <v>108</v>
      </c>
      <c r="J34" t="s">
        <v>132</v>
      </c>
      <c r="K34" s="83" t="s">
        <v>86</v>
      </c>
      <c r="L34" s="1"/>
    </row>
    <row r="35" spans="1:12" ht="16.5" x14ac:dyDescent="0.3">
      <c r="A35" s="1"/>
      <c r="B35" s="78" t="s">
        <v>24</v>
      </c>
      <c r="C35" s="79" t="s">
        <v>48</v>
      </c>
      <c r="D35" s="84"/>
      <c r="E35" s="84" t="s">
        <v>74</v>
      </c>
      <c r="F35" s="84"/>
      <c r="G35" s="84"/>
      <c r="H35" s="81" t="s">
        <v>99</v>
      </c>
      <c r="I35" t="s">
        <v>109</v>
      </c>
      <c r="J35" t="s">
        <v>133</v>
      </c>
      <c r="K35" s="83" t="s">
        <v>90</v>
      </c>
      <c r="L35" s="1"/>
    </row>
    <row r="36" spans="1:12" ht="16.5" x14ac:dyDescent="0.3">
      <c r="A36" s="1"/>
      <c r="B36" s="78" t="s">
        <v>24</v>
      </c>
      <c r="C36" s="79" t="s">
        <v>48</v>
      </c>
      <c r="D36" s="84"/>
      <c r="E36" s="84" t="s">
        <v>74</v>
      </c>
      <c r="F36" s="84"/>
      <c r="G36" s="84"/>
      <c r="H36" s="81" t="s">
        <v>98</v>
      </c>
      <c r="I36" t="s">
        <v>110</v>
      </c>
      <c r="J36" t="s">
        <v>123</v>
      </c>
      <c r="K36" s="83" t="s">
        <v>87</v>
      </c>
      <c r="L36" s="1"/>
    </row>
    <row r="37" spans="1:12" ht="16.5" x14ac:dyDescent="0.25">
      <c r="A37" s="1"/>
      <c r="B37" s="78" t="s">
        <v>24</v>
      </c>
      <c r="C37" s="79" t="s">
        <v>48</v>
      </c>
      <c r="E37" t="s">
        <v>75</v>
      </c>
      <c r="H37" s="81" t="s">
        <v>98</v>
      </c>
      <c r="I37" t="s">
        <v>111</v>
      </c>
      <c r="J37" t="s">
        <v>124</v>
      </c>
      <c r="K37" s="83" t="s">
        <v>85</v>
      </c>
      <c r="L37" s="1"/>
    </row>
    <row r="38" spans="1:12" ht="16.5" x14ac:dyDescent="0.25">
      <c r="A38" s="1"/>
      <c r="B38" s="78" t="s">
        <v>24</v>
      </c>
      <c r="C38" s="79" t="s">
        <v>46</v>
      </c>
      <c r="E38" t="s">
        <v>66</v>
      </c>
      <c r="H38" s="81" t="s">
        <v>98</v>
      </c>
      <c r="I38" t="s">
        <v>112</v>
      </c>
      <c r="J38" t="s">
        <v>125</v>
      </c>
      <c r="K38" s="83" t="s">
        <v>86</v>
      </c>
      <c r="L38" s="1"/>
    </row>
    <row r="39" spans="1:12" ht="16.5" x14ac:dyDescent="0.25">
      <c r="A39" s="1"/>
      <c r="B39" s="78" t="s">
        <v>24</v>
      </c>
      <c r="C39" s="79" t="s">
        <v>46</v>
      </c>
      <c r="E39" t="s">
        <v>81</v>
      </c>
      <c r="H39" s="81" t="s">
        <v>99</v>
      </c>
      <c r="I39" t="s">
        <v>113</v>
      </c>
      <c r="J39" t="s">
        <v>134</v>
      </c>
      <c r="K39" s="83" t="s">
        <v>85</v>
      </c>
      <c r="L39" s="1"/>
    </row>
    <row r="40" spans="1:12" ht="16.5" x14ac:dyDescent="0.25">
      <c r="A40" s="1"/>
      <c r="B40" s="78" t="s">
        <v>25</v>
      </c>
      <c r="C40" s="85" t="s">
        <v>49</v>
      </c>
      <c r="E40" t="s">
        <v>83</v>
      </c>
      <c r="H40" s="81" t="s">
        <v>99</v>
      </c>
      <c r="I40" t="s">
        <v>114</v>
      </c>
      <c r="J40" t="s">
        <v>135</v>
      </c>
      <c r="K40" s="83" t="s">
        <v>86</v>
      </c>
      <c r="L40" s="1"/>
    </row>
    <row r="41" spans="1:12" ht="16.5" x14ac:dyDescent="0.25">
      <c r="A41" s="1"/>
      <c r="B41" s="78" t="s">
        <v>25</v>
      </c>
      <c r="C41" s="85" t="s">
        <v>49</v>
      </c>
      <c r="E41" t="s">
        <v>83</v>
      </c>
      <c r="H41" s="81" t="s">
        <v>98</v>
      </c>
      <c r="I41" t="s">
        <v>115</v>
      </c>
      <c r="J41" t="s">
        <v>126</v>
      </c>
      <c r="K41" s="83" t="s">
        <v>86</v>
      </c>
      <c r="L41" s="1"/>
    </row>
    <row r="42" spans="1:12" ht="16.5" x14ac:dyDescent="0.25">
      <c r="A42" s="1"/>
      <c r="B42" s="78" t="s">
        <v>25</v>
      </c>
      <c r="C42" s="85" t="s">
        <v>49</v>
      </c>
      <c r="E42" t="s">
        <v>83</v>
      </c>
      <c r="H42" s="81" t="s">
        <v>98</v>
      </c>
      <c r="I42" t="s">
        <v>116</v>
      </c>
      <c r="J42" t="s">
        <v>127</v>
      </c>
      <c r="K42" s="83" t="s">
        <v>85</v>
      </c>
      <c r="L42" s="1"/>
    </row>
    <row r="43" spans="1:12" ht="16.5" x14ac:dyDescent="0.25">
      <c r="A43" s="1"/>
      <c r="B43" s="78" t="s">
        <v>25</v>
      </c>
      <c r="C43" s="85" t="s">
        <v>50</v>
      </c>
      <c r="E43" t="s">
        <v>83</v>
      </c>
      <c r="H43" s="81" t="s">
        <v>99</v>
      </c>
      <c r="I43" t="s">
        <v>117</v>
      </c>
      <c r="J43" t="s">
        <v>136</v>
      </c>
      <c r="K43" s="83" t="s">
        <v>92</v>
      </c>
      <c r="L43" s="1"/>
    </row>
    <row r="44" spans="1:12" ht="16.5" x14ac:dyDescent="0.25">
      <c r="A44" s="1"/>
      <c r="B44" s="78" t="s">
        <v>25</v>
      </c>
      <c r="C44" s="85" t="s">
        <v>50</v>
      </c>
      <c r="E44" t="s">
        <v>83</v>
      </c>
      <c r="H44" s="81" t="s">
        <v>99</v>
      </c>
      <c r="I44" t="s">
        <v>118</v>
      </c>
      <c r="J44" t="s">
        <v>137</v>
      </c>
      <c r="K44" s="83" t="s">
        <v>85</v>
      </c>
      <c r="L44" s="1"/>
    </row>
    <row r="45" spans="1:12" ht="16.5" x14ac:dyDescent="0.25">
      <c r="A45" s="1"/>
      <c r="B45" s="78" t="s">
        <v>25</v>
      </c>
      <c r="C45" s="85" t="s">
        <v>50</v>
      </c>
      <c r="E45" t="s">
        <v>83</v>
      </c>
      <c r="H45" s="81" t="s">
        <v>99</v>
      </c>
      <c r="I45" t="s">
        <v>119</v>
      </c>
      <c r="J45" t="s">
        <v>138</v>
      </c>
      <c r="K45" s="83" t="s">
        <v>85</v>
      </c>
      <c r="L45" s="1"/>
    </row>
    <row r="46" spans="1:12" ht="16.5" x14ac:dyDescent="0.25">
      <c r="A46" s="1"/>
      <c r="B46" s="78" t="s">
        <v>25</v>
      </c>
      <c r="C46" s="85" t="s">
        <v>50</v>
      </c>
      <c r="E46" t="s">
        <v>83</v>
      </c>
      <c r="H46" s="81" t="s">
        <v>98</v>
      </c>
      <c r="I46" t="s">
        <v>120</v>
      </c>
      <c r="J46" t="s">
        <v>123</v>
      </c>
      <c r="K46" s="83" t="s">
        <v>85</v>
      </c>
      <c r="L46" s="1"/>
    </row>
    <row r="47" spans="1:12" ht="16.5" x14ac:dyDescent="0.25">
      <c r="A47" s="1"/>
      <c r="B47" s="78"/>
      <c r="C47" s="85"/>
      <c r="H47" s="81"/>
      <c r="K47" s="83"/>
      <c r="L47" s="1"/>
    </row>
    <row r="48" spans="1:12" ht="16.5" x14ac:dyDescent="0.25">
      <c r="A48" s="1"/>
      <c r="B48" s="78"/>
      <c r="C48" s="85"/>
      <c r="H48" s="81"/>
      <c r="K48" s="83"/>
      <c r="L48" s="1"/>
    </row>
    <row r="49" spans="1:12" ht="16.5" x14ac:dyDescent="0.25">
      <c r="A49" s="1"/>
      <c r="B49" s="78"/>
      <c r="C49" s="85"/>
      <c r="H49" s="81"/>
      <c r="K49" s="83"/>
      <c r="L49" s="1"/>
    </row>
    <row r="50" spans="1:12" ht="16.5" x14ac:dyDescent="0.25">
      <c r="A50" s="53"/>
      <c r="B50" s="78"/>
      <c r="C50" s="85"/>
      <c r="H50" s="81"/>
      <c r="K50" s="83"/>
      <c r="L50" s="1"/>
    </row>
    <row r="51" spans="1:12" ht="16.5" x14ac:dyDescent="0.25">
      <c r="A51" s="53"/>
      <c r="B51" s="87"/>
      <c r="C51" s="88"/>
      <c r="G51" s="86"/>
      <c r="H51" s="80"/>
      <c r="K51" s="89"/>
      <c r="L51" s="1"/>
    </row>
    <row r="52" spans="1:12" ht="17.25" thickBot="1" x14ac:dyDescent="0.3">
      <c r="A52" s="1"/>
      <c r="B52" s="90"/>
      <c r="C52" s="91"/>
      <c r="D52" s="92"/>
      <c r="E52" s="92"/>
      <c r="F52" s="92"/>
      <c r="G52" s="100"/>
      <c r="H52" s="93"/>
      <c r="I52" s="94"/>
      <c r="J52" s="94"/>
      <c r="K52" s="95"/>
      <c r="L52" s="1"/>
    </row>
    <row r="53" spans="1:12" ht="15.75" thickTop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</sheetData>
  <mergeCells count="23">
    <mergeCell ref="B9:C9"/>
    <mergeCell ref="D9:E9"/>
    <mergeCell ref="B10:C10"/>
    <mergeCell ref="B11:C11"/>
    <mergeCell ref="H12:K12"/>
    <mergeCell ref="B25:G25"/>
    <mergeCell ref="H25:K25"/>
    <mergeCell ref="B6:C6"/>
    <mergeCell ref="D6:E6"/>
    <mergeCell ref="B7:C7"/>
    <mergeCell ref="D7:E7"/>
    <mergeCell ref="B8:C8"/>
    <mergeCell ref="D8:E8"/>
    <mergeCell ref="B2:K2"/>
    <mergeCell ref="B4:E4"/>
    <mergeCell ref="G4:K4"/>
    <mergeCell ref="B5:C5"/>
    <mergeCell ref="D5:E5"/>
    <mergeCell ref="G5:G6"/>
    <mergeCell ref="H5:H6"/>
    <mergeCell ref="I5:I6"/>
    <mergeCell ref="J5:J6"/>
    <mergeCell ref="K5:K6"/>
  </mergeCells>
  <conditionalFormatting sqref="I11:I15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{3FC979B1-FF1D-472A-A35A-9365589AC481}</x14:id>
        </ext>
      </extLst>
    </cfRule>
  </conditionalFormatting>
  <conditionalFormatting sqref="K11:K15">
    <cfRule type="dataBar" priority="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{E085BE5D-7E05-4E26-A5A7-C8B9553828D6}</x14:id>
        </ext>
      </extLst>
    </cfRule>
  </conditionalFormatting>
  <conditionalFormatting sqref="I19:I23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{68CEF4E9-3F23-42C7-805C-C571994F6C00}</x14:id>
        </ext>
      </extLst>
    </cfRule>
  </conditionalFormatting>
  <conditionalFormatting sqref="K13:K1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{0BD3E88B-1C95-4A02-BA45-372CE3400D24}</x14:id>
        </ext>
      </extLst>
    </cfRule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{5ECA3B1D-7BEA-4510-A0C1-C013985B5418}</x14:id>
        </ext>
      </extLst>
    </cfRule>
  </conditionalFormatting>
  <conditionalFormatting sqref="K19:K2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{813B2F31-9479-4619-964C-0274A23160D1}</x14:id>
        </ext>
      </extLst>
    </cfRule>
  </conditionalFormatting>
  <dataValidations count="3">
    <dataValidation type="list" allowBlank="1" errorTitle="Valeur invalide" error="Veuillez choisir Oui ou Non." promptTitle="Sélection" prompt="Choisissez : Oui ou Non" sqref="D8" xr:uid="{E9FE7CB7-299E-4C96-B8DD-4A6FBC4BAD48}">
      <formula1>"Oui,Non"</formula1>
      <formula2>0</formula2>
    </dataValidation>
    <dataValidation type="list" allowBlank="1" errorTitle="Valeur invalide" error="Veuillez choisir une valeur dans la liste." promptTitle="Sélection" prompt="Choisissez : Etablissement support ou Etablissement partie au GHT" sqref="D7" xr:uid="{3C1E0E5B-D89E-4220-A828-50EDD3C518C2}">
      <formula1>"Etablissement support,Etablissement partie au GHT"</formula1>
      <formula2>0</formula2>
    </dataValidation>
    <dataValidation type="list" allowBlank="1" showInputMessage="1" showErrorMessage="1" sqref="H27:H52" xr:uid="{582E8151-BAA1-423B-BA3C-62F5AC508C1D}">
      <formula1>"Madame, Monsieur"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C979B1-FF1D-472A-A35A-9365589AC48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I11:I15</xm:sqref>
        </x14:conditionalFormatting>
        <x14:conditionalFormatting xmlns:xm="http://schemas.microsoft.com/office/excel/2006/main">
          <x14:cfRule type="dataBar" id="{E085BE5D-7E05-4E26-A5A7-C8B9553828D6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K11:K15</xm:sqref>
        </x14:conditionalFormatting>
        <x14:conditionalFormatting xmlns:xm="http://schemas.microsoft.com/office/excel/2006/main">
          <x14:cfRule type="dataBar" id="{68CEF4E9-3F23-42C7-805C-C571994F6C0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I19:I23</xm:sqref>
        </x14:conditionalFormatting>
        <x14:conditionalFormatting xmlns:xm="http://schemas.microsoft.com/office/excel/2006/main">
          <x14:cfRule type="dataBar" id="{0BD3E88B-1C95-4A02-BA45-372CE3400D2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5ECA3B1D-7BEA-4510-A0C1-C013985B541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K13:K17</xm:sqref>
        </x14:conditionalFormatting>
        <x14:conditionalFormatting xmlns:xm="http://schemas.microsoft.com/office/excel/2006/main">
          <x14:cfRule type="dataBar" id="{813B2F31-9479-4619-964C-0274A23160D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K19:K23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7118081-BF52-4335-92F0-B2A6B53A0FF4}">
          <x14:formula1>
            <xm:f>'Liste Groupes de fonctions'!$B$25:$B$29</xm:f>
          </x14:formula1>
          <xm:sqref>B27:B52</xm:sqref>
        </x14:dataValidation>
        <x14:dataValidation type="list" allowBlank="1" showInputMessage="1" showErrorMessage="1" xr:uid="{2F19B1E5-EA0B-4AA1-8D14-5155186C2496}">
          <x14:formula1>
            <xm:f>'Liste Groupes de fonctions'!$B$2:$B$23</xm:f>
          </x14:formula1>
          <xm:sqref>C27:C52</xm:sqref>
        </x14:dataValidation>
        <x14:dataValidation type="list" allowBlank="1" showInputMessage="1" showErrorMessage="1" xr:uid="{73F66F5F-2819-46AA-8C6E-73C0370FD7B4}">
          <x14:formula1>
            <xm:f>'Liste motifs'!$B$3:$B$27</xm:f>
          </x14:formula1>
          <xm:sqref>E27:F52</xm:sqref>
        </x14:dataValidation>
        <x14:dataValidation type="list" allowBlank="1" showInputMessage="1" showErrorMessage="1" xr:uid="{D4BAC607-64B3-4E75-8C28-14E3BD8D608B}">
          <x14:formula1>
            <xm:f>Statut!$A$2:$A$10</xm:f>
          </x14:formula1>
          <xm:sqref>K27:K52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BC141-E91C-4888-A8D6-6881C3ED6AFA}">
  <dimension ref="B2:B29"/>
  <sheetViews>
    <sheetView workbookViewId="0">
      <selection activeCell="B26" sqref="B26"/>
    </sheetView>
  </sheetViews>
  <sheetFormatPr baseColWidth="10" defaultRowHeight="15" x14ac:dyDescent="0.25"/>
  <cols>
    <col min="1" max="1" width="7.5703125" customWidth="1"/>
    <col min="2" max="2" width="126.85546875" bestFit="1" customWidth="1"/>
  </cols>
  <sheetData>
    <row r="2" spans="2:2" x14ac:dyDescent="0.25">
      <c r="B2" s="101" t="s">
        <v>41</v>
      </c>
    </row>
    <row r="3" spans="2:2" x14ac:dyDescent="0.25">
      <c r="B3" t="s">
        <v>42</v>
      </c>
    </row>
    <row r="4" spans="2:2" x14ac:dyDescent="0.25">
      <c r="B4" s="101" t="s">
        <v>43</v>
      </c>
    </row>
    <row r="5" spans="2:2" x14ac:dyDescent="0.25">
      <c r="B5" t="s">
        <v>44</v>
      </c>
    </row>
    <row r="6" spans="2:2" x14ac:dyDescent="0.25">
      <c r="B6" t="s">
        <v>45</v>
      </c>
    </row>
    <row r="7" spans="2:2" x14ac:dyDescent="0.25">
      <c r="B7" s="101" t="s">
        <v>46</v>
      </c>
    </row>
    <row r="8" spans="2:2" x14ac:dyDescent="0.25">
      <c r="B8" t="s">
        <v>47</v>
      </c>
    </row>
    <row r="9" spans="2:2" x14ac:dyDescent="0.25">
      <c r="B9" t="s">
        <v>48</v>
      </c>
    </row>
    <row r="10" spans="2:2" x14ac:dyDescent="0.25">
      <c r="B10" t="s">
        <v>49</v>
      </c>
    </row>
    <row r="11" spans="2:2" x14ac:dyDescent="0.25">
      <c r="B11" t="s">
        <v>49</v>
      </c>
    </row>
    <row r="12" spans="2:2" x14ac:dyDescent="0.25">
      <c r="B12" s="101" t="s">
        <v>50</v>
      </c>
    </row>
    <row r="13" spans="2:2" x14ac:dyDescent="0.25">
      <c r="B13" t="s">
        <v>51</v>
      </c>
    </row>
    <row r="14" spans="2:2" x14ac:dyDescent="0.25">
      <c r="B14" t="s">
        <v>52</v>
      </c>
    </row>
    <row r="15" spans="2:2" x14ac:dyDescent="0.25">
      <c r="B15" t="s">
        <v>53</v>
      </c>
    </row>
    <row r="16" spans="2:2" x14ac:dyDescent="0.25">
      <c r="B16" t="s">
        <v>54</v>
      </c>
    </row>
    <row r="17" spans="2:2" x14ac:dyDescent="0.25">
      <c r="B17" t="s">
        <v>55</v>
      </c>
    </row>
    <row r="18" spans="2:2" x14ac:dyDescent="0.25">
      <c r="B18" t="s">
        <v>56</v>
      </c>
    </row>
    <row r="19" spans="2:2" x14ac:dyDescent="0.25">
      <c r="B19" t="s">
        <v>57</v>
      </c>
    </row>
    <row r="20" spans="2:2" x14ac:dyDescent="0.25">
      <c r="B20" t="s">
        <v>58</v>
      </c>
    </row>
    <row r="21" spans="2:2" x14ac:dyDescent="0.25">
      <c r="B21" t="s">
        <v>59</v>
      </c>
    </row>
    <row r="22" spans="2:2" x14ac:dyDescent="0.25">
      <c r="B22" t="s">
        <v>60</v>
      </c>
    </row>
    <row r="23" spans="2:2" x14ac:dyDescent="0.25">
      <c r="B23" t="s">
        <v>61</v>
      </c>
    </row>
    <row r="25" spans="2:2" x14ac:dyDescent="0.25">
      <c r="B25" t="s">
        <v>21</v>
      </c>
    </row>
    <row r="26" spans="2:2" x14ac:dyDescent="0.25">
      <c r="B26" t="s">
        <v>22</v>
      </c>
    </row>
    <row r="27" spans="2:2" x14ac:dyDescent="0.25">
      <c r="B27" t="s">
        <v>23</v>
      </c>
    </row>
    <row r="28" spans="2:2" x14ac:dyDescent="0.25">
      <c r="B28" t="s">
        <v>24</v>
      </c>
    </row>
    <row r="29" spans="2:2" x14ac:dyDescent="0.25">
      <c r="B29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CC27-8CDF-4047-A892-31C1137931FE}">
  <dimension ref="B2:B32"/>
  <sheetViews>
    <sheetView workbookViewId="0">
      <selection activeCell="G22" sqref="G22"/>
    </sheetView>
  </sheetViews>
  <sheetFormatPr baseColWidth="10" defaultRowHeight="15" x14ac:dyDescent="0.25"/>
  <cols>
    <col min="1" max="1" width="6.85546875" customWidth="1"/>
    <col min="2" max="2" width="45" bestFit="1" customWidth="1"/>
  </cols>
  <sheetData>
    <row r="2" spans="2:2" x14ac:dyDescent="0.25">
      <c r="B2" s="102" t="s">
        <v>62</v>
      </c>
    </row>
    <row r="3" spans="2:2" x14ac:dyDescent="0.25">
      <c r="B3" s="103" t="s">
        <v>63</v>
      </c>
    </row>
    <row r="4" spans="2:2" x14ac:dyDescent="0.25">
      <c r="B4" s="103" t="s">
        <v>64</v>
      </c>
    </row>
    <row r="5" spans="2:2" x14ac:dyDescent="0.25">
      <c r="B5" s="104" t="s">
        <v>65</v>
      </c>
    </row>
    <row r="6" spans="2:2" x14ac:dyDescent="0.25">
      <c r="B6" s="104" t="s">
        <v>66</v>
      </c>
    </row>
    <row r="7" spans="2:2" x14ac:dyDescent="0.25">
      <c r="B7" s="104" t="s">
        <v>67</v>
      </c>
    </row>
    <row r="8" spans="2:2" x14ac:dyDescent="0.25">
      <c r="B8" s="104" t="s">
        <v>68</v>
      </c>
    </row>
    <row r="9" spans="2:2" x14ac:dyDescent="0.25">
      <c r="B9" s="104" t="s">
        <v>69</v>
      </c>
    </row>
    <row r="10" spans="2:2" x14ac:dyDescent="0.25">
      <c r="B10" s="104" t="s">
        <v>100</v>
      </c>
    </row>
    <row r="11" spans="2:2" x14ac:dyDescent="0.25">
      <c r="B11" s="104" t="s">
        <v>70</v>
      </c>
    </row>
    <row r="12" spans="2:2" x14ac:dyDescent="0.25">
      <c r="B12" s="104" t="s">
        <v>95</v>
      </c>
    </row>
    <row r="13" spans="2:2" x14ac:dyDescent="0.25">
      <c r="B13" s="104" t="s">
        <v>71</v>
      </c>
    </row>
    <row r="14" spans="2:2" x14ac:dyDescent="0.25">
      <c r="B14" s="104" t="s">
        <v>72</v>
      </c>
    </row>
    <row r="15" spans="2:2" x14ac:dyDescent="0.25">
      <c r="B15" s="104" t="s">
        <v>73</v>
      </c>
    </row>
    <row r="16" spans="2:2" x14ac:dyDescent="0.25">
      <c r="B16" s="104" t="s">
        <v>96</v>
      </c>
    </row>
    <row r="17" spans="2:2" x14ac:dyDescent="0.25">
      <c r="B17" s="104" t="s">
        <v>74</v>
      </c>
    </row>
    <row r="18" spans="2:2" x14ac:dyDescent="0.25">
      <c r="B18" s="104" t="s">
        <v>75</v>
      </c>
    </row>
    <row r="19" spans="2:2" x14ac:dyDescent="0.25">
      <c r="B19" s="104" t="s">
        <v>76</v>
      </c>
    </row>
    <row r="20" spans="2:2" x14ac:dyDescent="0.25">
      <c r="B20" s="104" t="s">
        <v>77</v>
      </c>
    </row>
    <row r="21" spans="2:2" x14ac:dyDescent="0.25">
      <c r="B21" s="104" t="s">
        <v>78</v>
      </c>
    </row>
    <row r="22" spans="2:2" x14ac:dyDescent="0.25">
      <c r="B22" s="104" t="s">
        <v>79</v>
      </c>
    </row>
    <row r="23" spans="2:2" x14ac:dyDescent="0.25">
      <c r="B23" s="104" t="s">
        <v>80</v>
      </c>
    </row>
    <row r="24" spans="2:2" x14ac:dyDescent="0.25">
      <c r="B24" s="104" t="s">
        <v>81</v>
      </c>
    </row>
    <row r="25" spans="2:2" x14ac:dyDescent="0.25">
      <c r="B25" s="103" t="s">
        <v>82</v>
      </c>
    </row>
    <row r="26" spans="2:2" x14ac:dyDescent="0.25">
      <c r="B26" s="104" t="s">
        <v>83</v>
      </c>
    </row>
    <row r="27" spans="2:2" x14ac:dyDescent="0.25">
      <c r="B27" s="104" t="s">
        <v>94</v>
      </c>
    </row>
    <row r="32" spans="2:2" x14ac:dyDescent="0.25">
      <c r="B32" s="10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786F-F5AD-4D17-8126-CAD9D3BE512E}">
  <dimension ref="A1:A10"/>
  <sheetViews>
    <sheetView workbookViewId="0">
      <selection activeCell="A12" sqref="A12"/>
    </sheetView>
  </sheetViews>
  <sheetFormatPr baseColWidth="10" defaultRowHeight="15" x14ac:dyDescent="0.25"/>
  <cols>
    <col min="1" max="1" width="30.28515625" customWidth="1"/>
  </cols>
  <sheetData>
    <row r="1" spans="1:1" x14ac:dyDescent="0.25">
      <c r="A1" s="106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Etablissement ou DC n°1</vt:lpstr>
      <vt:lpstr>Etablissement ou DC n°2</vt:lpstr>
      <vt:lpstr>Etablissement ou DC n°3</vt:lpstr>
      <vt:lpstr>Liste Groupes de fonctions</vt:lpstr>
      <vt:lpstr>Liste motifs</vt:lpstr>
      <vt:lpstr>Statut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LE-POITTEVIN, Mathieu (AGC-CNG)</dc:creator>
  <cp:lastModifiedBy>LE-POITTEVIN, Mathieu (AGC-CNG)</cp:lastModifiedBy>
  <dcterms:created xsi:type="dcterms:W3CDTF">2026-07-09T15:26:15Z</dcterms:created>
  <dcterms:modified xsi:type="dcterms:W3CDTF">2026-07-09T18:02:18Z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2026-07-09T15:37:28Z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f1e18e0a-c672-423c-b29a-a1f3c0faa5ca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